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04" yWindow="516" windowWidth="22716" windowHeight="8940" activeTab="1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bus.gov.ru'!$A$1:$BZ$13</definedName>
  </definedNames>
  <calcPr calcId="144525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14" i="6"/>
  <c r="C14" i="6"/>
  <c r="B14" i="6"/>
  <c r="A14" i="6"/>
  <c r="D13" i="6"/>
  <c r="C13" i="6"/>
  <c r="B13" i="6"/>
  <c r="E13" i="6" s="1"/>
  <c r="F13" i="7" s="1"/>
  <c r="A13" i="6"/>
  <c r="D12" i="6"/>
  <c r="C12" i="6"/>
  <c r="B12" i="6"/>
  <c r="E12" i="6" s="1"/>
  <c r="F12" i="7" s="1"/>
  <c r="A12" i="6"/>
  <c r="D11" i="6"/>
  <c r="C11" i="6"/>
  <c r="B11" i="6"/>
  <c r="E11" i="6" s="1"/>
  <c r="F11" i="7" s="1"/>
  <c r="A11" i="6"/>
  <c r="D10" i="6"/>
  <c r="C10" i="6"/>
  <c r="B10" i="6"/>
  <c r="E10" i="6" s="1"/>
  <c r="F10" i="7" s="1"/>
  <c r="A10" i="6"/>
  <c r="D9" i="6"/>
  <c r="C9" i="6"/>
  <c r="B9" i="6"/>
  <c r="E9" i="6" s="1"/>
  <c r="F9" i="7" s="1"/>
  <c r="A9" i="6"/>
  <c r="D8" i="6"/>
  <c r="C8" i="6"/>
  <c r="B8" i="6"/>
  <c r="E8" i="6" s="1"/>
  <c r="F8" i="7" s="1"/>
  <c r="A8" i="6"/>
  <c r="D7" i="6"/>
  <c r="C7" i="6"/>
  <c r="B7" i="6"/>
  <c r="E7" i="6" s="1"/>
  <c r="F7" i="7" s="1"/>
  <c r="A7" i="6"/>
  <c r="D6" i="6"/>
  <c r="C6" i="6"/>
  <c r="B6" i="6"/>
  <c r="E6" i="6" s="1"/>
  <c r="F6" i="7" s="1"/>
  <c r="A6" i="6"/>
  <c r="D5" i="6"/>
  <c r="C5" i="6"/>
  <c r="B5" i="6"/>
  <c r="E5" i="6" s="1"/>
  <c r="F5" i="7" s="1"/>
  <c r="A5" i="6"/>
  <c r="D4" i="6"/>
  <c r="C4" i="6"/>
  <c r="B4" i="6"/>
  <c r="E4" i="6" s="1"/>
  <c r="F4" i="7" s="1"/>
  <c r="A4" i="6"/>
  <c r="D3" i="6"/>
  <c r="C3" i="6"/>
  <c r="B3" i="6"/>
  <c r="E3" i="6" s="1"/>
  <c r="F3" i="7" s="1"/>
  <c r="A3" i="6"/>
  <c r="D14" i="5"/>
  <c r="C14" i="5"/>
  <c r="B14" i="5"/>
  <c r="E14" i="5" s="1"/>
  <c r="E14" i="7" s="1"/>
  <c r="A14" i="5"/>
  <c r="D13" i="5"/>
  <c r="C13" i="5"/>
  <c r="B13" i="5"/>
  <c r="E13" i="5" s="1"/>
  <c r="E13" i="7" s="1"/>
  <c r="A13" i="5"/>
  <c r="D12" i="5"/>
  <c r="C12" i="5"/>
  <c r="B12" i="5"/>
  <c r="E12" i="5" s="1"/>
  <c r="E12" i="7" s="1"/>
  <c r="A12" i="5"/>
  <c r="D11" i="5"/>
  <c r="C11" i="5"/>
  <c r="B11" i="5"/>
  <c r="E11" i="5" s="1"/>
  <c r="E11" i="7" s="1"/>
  <c r="A11" i="5"/>
  <c r="D10" i="5"/>
  <c r="C10" i="5"/>
  <c r="B10" i="5"/>
  <c r="E10" i="5" s="1"/>
  <c r="E10" i="7" s="1"/>
  <c r="A10" i="5"/>
  <c r="D9" i="5"/>
  <c r="C9" i="5"/>
  <c r="B9" i="5"/>
  <c r="E9" i="5" s="1"/>
  <c r="E9" i="7" s="1"/>
  <c r="A9" i="5"/>
  <c r="D8" i="5"/>
  <c r="C8" i="5"/>
  <c r="B8" i="5"/>
  <c r="E8" i="5" s="1"/>
  <c r="E8" i="7" s="1"/>
  <c r="A8" i="5"/>
  <c r="D7" i="5"/>
  <c r="C7" i="5"/>
  <c r="B7" i="5"/>
  <c r="E7" i="5" s="1"/>
  <c r="E7" i="7" s="1"/>
  <c r="A7" i="5"/>
  <c r="D6" i="5"/>
  <c r="C6" i="5"/>
  <c r="B6" i="5"/>
  <c r="E6" i="5" s="1"/>
  <c r="E6" i="7" s="1"/>
  <c r="A6" i="5"/>
  <c r="D5" i="5"/>
  <c r="C5" i="5"/>
  <c r="B5" i="5"/>
  <c r="E5" i="5" s="1"/>
  <c r="E5" i="7" s="1"/>
  <c r="A5" i="5"/>
  <c r="D4" i="5"/>
  <c r="C4" i="5"/>
  <c r="B4" i="5"/>
  <c r="E4" i="5" s="1"/>
  <c r="E4" i="7" s="1"/>
  <c r="A4" i="5"/>
  <c r="D3" i="5"/>
  <c r="C3" i="5"/>
  <c r="B3" i="5"/>
  <c r="E3" i="5" s="1"/>
  <c r="E3" i="7" s="1"/>
  <c r="A3" i="5"/>
  <c r="D14" i="4"/>
  <c r="C14" i="4"/>
  <c r="B14" i="4"/>
  <c r="E14" i="4" s="1"/>
  <c r="D14" i="7" s="1"/>
  <c r="A14" i="4"/>
  <c r="D13" i="4"/>
  <c r="C13" i="4"/>
  <c r="B13" i="4"/>
  <c r="E13" i="4" s="1"/>
  <c r="D13" i="7" s="1"/>
  <c r="A13" i="4"/>
  <c r="D12" i="4"/>
  <c r="C12" i="4"/>
  <c r="B12" i="4"/>
  <c r="E12" i="4" s="1"/>
  <c r="D12" i="7" s="1"/>
  <c r="A12" i="4"/>
  <c r="D11" i="4"/>
  <c r="C11" i="4"/>
  <c r="B11" i="4"/>
  <c r="E11" i="4" s="1"/>
  <c r="D11" i="7" s="1"/>
  <c r="A11" i="4"/>
  <c r="D10" i="4"/>
  <c r="C10" i="4"/>
  <c r="B10" i="4"/>
  <c r="E10" i="4" s="1"/>
  <c r="D10" i="7" s="1"/>
  <c r="A10" i="4"/>
  <c r="D9" i="4"/>
  <c r="C9" i="4"/>
  <c r="B9" i="4"/>
  <c r="E9" i="4" s="1"/>
  <c r="D9" i="7" s="1"/>
  <c r="A9" i="4"/>
  <c r="D8" i="4"/>
  <c r="C8" i="4"/>
  <c r="B8" i="4"/>
  <c r="A8" i="4"/>
  <c r="D7" i="4"/>
  <c r="C7" i="4"/>
  <c r="B7" i="4"/>
  <c r="E7" i="4" s="1"/>
  <c r="D7" i="7" s="1"/>
  <c r="A7" i="4"/>
  <c r="D6" i="4"/>
  <c r="C6" i="4"/>
  <c r="B6" i="4"/>
  <c r="A6" i="4"/>
  <c r="D5" i="4"/>
  <c r="C5" i="4"/>
  <c r="B5" i="4"/>
  <c r="E5" i="4" s="1"/>
  <c r="D5" i="7" s="1"/>
  <c r="A5" i="4"/>
  <c r="D4" i="4"/>
  <c r="C4" i="4"/>
  <c r="B4" i="4"/>
  <c r="E4" i="4" s="1"/>
  <c r="D4" i="7" s="1"/>
  <c r="A4" i="4"/>
  <c r="D3" i="4"/>
  <c r="C3" i="4"/>
  <c r="B3" i="4"/>
  <c r="E3" i="4" s="1"/>
  <c r="D3" i="7" s="1"/>
  <c r="A3" i="4"/>
  <c r="C14" i="3"/>
  <c r="B14" i="3"/>
  <c r="A14" i="3"/>
  <c r="C13" i="3"/>
  <c r="B13" i="3"/>
  <c r="D13" i="3" s="1"/>
  <c r="C13" i="7" s="1"/>
  <c r="A13" i="3"/>
  <c r="C12" i="3"/>
  <c r="B12" i="3"/>
  <c r="A12" i="3"/>
  <c r="C11" i="3"/>
  <c r="B11" i="3"/>
  <c r="D11" i="3" s="1"/>
  <c r="C11" i="7" s="1"/>
  <c r="A11" i="3"/>
  <c r="C10" i="3"/>
  <c r="B10" i="3"/>
  <c r="A10" i="3"/>
  <c r="C9" i="3"/>
  <c r="B9" i="3"/>
  <c r="D9" i="3" s="1"/>
  <c r="C9" i="7" s="1"/>
  <c r="A9" i="3"/>
  <c r="C8" i="3"/>
  <c r="B8" i="3"/>
  <c r="A8" i="3"/>
  <c r="C7" i="3"/>
  <c r="B7" i="3"/>
  <c r="D7" i="3" s="1"/>
  <c r="C7" i="7" s="1"/>
  <c r="A7" i="3"/>
  <c r="C6" i="3"/>
  <c r="B6" i="3"/>
  <c r="A6" i="3"/>
  <c r="C5" i="3"/>
  <c r="B5" i="3"/>
  <c r="D5" i="3" s="1"/>
  <c r="C5" i="7" s="1"/>
  <c r="A5" i="3"/>
  <c r="C4" i="3"/>
  <c r="B4" i="3"/>
  <c r="A4" i="3"/>
  <c r="C3" i="3"/>
  <c r="B3" i="3"/>
  <c r="D3" i="3" s="1"/>
  <c r="C3" i="7" s="1"/>
  <c r="A3" i="3"/>
  <c r="D14" i="2"/>
  <c r="C14" i="2"/>
  <c r="B14" i="2"/>
  <c r="E14" i="2" s="1"/>
  <c r="B14" i="7" s="1"/>
  <c r="A14" i="2"/>
  <c r="A14" i="7" s="1"/>
  <c r="D13" i="2"/>
  <c r="C13" i="2"/>
  <c r="B13" i="2"/>
  <c r="A13" i="2"/>
  <c r="A13" i="7" s="1"/>
  <c r="D12" i="2"/>
  <c r="C12" i="2"/>
  <c r="B12" i="2"/>
  <c r="E12" i="2" s="1"/>
  <c r="B12" i="7" s="1"/>
  <c r="A12" i="2"/>
  <c r="A12" i="7" s="1"/>
  <c r="D11" i="2"/>
  <c r="C11" i="2"/>
  <c r="B11" i="2"/>
  <c r="A11" i="2"/>
  <c r="A11" i="7" s="1"/>
  <c r="D10" i="2"/>
  <c r="C10" i="2"/>
  <c r="B10" i="2"/>
  <c r="A10" i="2"/>
  <c r="A10" i="7" s="1"/>
  <c r="D9" i="2"/>
  <c r="C9" i="2"/>
  <c r="B9" i="2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B3" i="2"/>
  <c r="A3" i="2"/>
  <c r="A3" i="7" s="1"/>
  <c r="E6" i="2" l="1"/>
  <c r="B6" i="7" s="1"/>
  <c r="E8" i="2"/>
  <c r="B8" i="7" s="1"/>
  <c r="E10" i="2"/>
  <c r="B10" i="7" s="1"/>
  <c r="E14" i="6"/>
  <c r="F14" i="7" s="1"/>
  <c r="E4" i="2"/>
  <c r="B4" i="7" s="1"/>
  <c r="G4" i="7" s="1"/>
  <c r="E3" i="2"/>
  <c r="B3" i="7" s="1"/>
  <c r="G3" i="7" s="1"/>
  <c r="E5" i="2"/>
  <c r="B5" i="7" s="1"/>
  <c r="G5" i="7" s="1"/>
  <c r="E7" i="2"/>
  <c r="B7" i="7" s="1"/>
  <c r="G7" i="7" s="1"/>
  <c r="E9" i="2"/>
  <c r="B9" i="7" s="1"/>
  <c r="G9" i="7" s="1"/>
  <c r="E11" i="2"/>
  <c r="B11" i="7" s="1"/>
  <c r="G11" i="7" s="1"/>
  <c r="E13" i="2"/>
  <c r="B13" i="7" s="1"/>
  <c r="G13" i="7" s="1"/>
  <c r="D6" i="3"/>
  <c r="C6" i="7" s="1"/>
  <c r="D10" i="3"/>
  <c r="C10" i="7" s="1"/>
  <c r="G10" i="7" s="1"/>
  <c r="D14" i="3"/>
  <c r="C14" i="7" s="1"/>
  <c r="E6" i="4"/>
  <c r="D6" i="7" s="1"/>
  <c r="E8" i="4"/>
  <c r="D8" i="7" s="1"/>
  <c r="D4" i="3"/>
  <c r="C4" i="7" s="1"/>
  <c r="D8" i="3"/>
  <c r="C8" i="7" s="1"/>
  <c r="D12" i="3"/>
  <c r="C12" i="7" s="1"/>
  <c r="G6" i="7"/>
  <c r="G8" i="7"/>
  <c r="G12" i="7"/>
  <c r="G14" i="7"/>
</calcChain>
</file>

<file path=xl/sharedStrings.xml><?xml version="1.0" encoding="utf-8"?>
<sst xmlns="http://schemas.openxmlformats.org/spreadsheetml/2006/main" count="687" uniqueCount="182">
  <si>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</si>
  <si>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</si>
  <si>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</si>
  <si>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</si>
  <si>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</si>
  <si>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</si>
  <si>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</si>
  <si>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</si>
  <si>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</si>
  <si>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</si>
  <si>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</si>
  <si>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</si>
  <si>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</si>
  <si>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</si>
  <si>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</si>
  <si>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</si>
  <si>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</si>
  <si>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</si>
  <si>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</si>
  <si>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</si>
  <si>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</si>
  <si>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</si>
  <si>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</si>
  <si>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2269002826</t>
  </si>
  <si>
    <t>Рубцовский район</t>
  </si>
  <si>
    <t>ОО</t>
  </si>
  <si>
    <t>МБОУ "Безрукавская средняя общеобразовательная школа"</t>
  </si>
  <si>
    <t>113</t>
  </si>
  <si>
    <t>В наличии и функционируют более трёх дистанционных способов взаимодействия</t>
  </si>
  <si>
    <t/>
  </si>
  <si>
    <t>100</t>
  </si>
  <si>
    <t>85</t>
  </si>
  <si>
    <t>86</t>
  </si>
  <si>
    <t>83</t>
  </si>
  <si>
    <t>Наличие пяти и более комфортных условий для предоставления услуг</t>
  </si>
  <si>
    <t>103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</si>
  <si>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</si>
  <si>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</si>
  <si>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</si>
  <si>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6</t>
  </si>
  <si>
    <t>7</t>
  </si>
  <si>
    <t>109</t>
  </si>
  <si>
    <t>111</t>
  </si>
  <si>
    <t>87</t>
  </si>
  <si>
    <t>107</t>
  </si>
  <si>
    <t>110</t>
  </si>
  <si>
    <t>112</t>
  </si>
  <si>
    <t>2269004189</t>
  </si>
  <si>
    <t>МБОУ "Бобковская средняя общеобразовательная школа"</t>
  </si>
  <si>
    <t>165</t>
  </si>
  <si>
    <t>115</t>
  </si>
  <si>
    <t>70</t>
  </si>
  <si>
    <t>78</t>
  </si>
  <si>
    <t>123</t>
  </si>
  <si>
    <t>60</t>
  </si>
  <si>
    <t>8</t>
  </si>
  <si>
    <t>121</t>
  </si>
  <si>
    <t>133</t>
  </si>
  <si>
    <t>96</t>
  </si>
  <si>
    <t>118</t>
  </si>
  <si>
    <t>141</t>
  </si>
  <si>
    <t>2269002590</t>
  </si>
  <si>
    <t>МБОУ "Веселоярская средняя общеобразовательная школа имени Героя России Сергея Шрайнера"</t>
  </si>
  <si>
    <t>377</t>
  </si>
  <si>
    <t>Количество функционирующих способов взаимодействия (от одного до трех включительно)</t>
  </si>
  <si>
    <t>90</t>
  </si>
  <si>
    <t>235</t>
  </si>
  <si>
    <t>247</t>
  </si>
  <si>
    <t>205</t>
  </si>
  <si>
    <t>217</t>
  </si>
  <si>
    <t>287</t>
  </si>
  <si>
    <t>80</t>
  </si>
  <si>
    <t>12</t>
  </si>
  <si>
    <t>15</t>
  </si>
  <si>
    <t>326</t>
  </si>
  <si>
    <t>342</t>
  </si>
  <si>
    <t>236</t>
  </si>
  <si>
    <t>252</t>
  </si>
  <si>
    <t>304</t>
  </si>
  <si>
    <t>318</t>
  </si>
  <si>
    <t>320</t>
  </si>
  <si>
    <t>2269004171</t>
  </si>
  <si>
    <t>МБОУ "Зеленодубравинская средняя общеобразовательная школа"</t>
  </si>
  <si>
    <t>64</t>
  </si>
  <si>
    <t>63</t>
  </si>
  <si>
    <t>57</t>
  </si>
  <si>
    <t>61</t>
  </si>
  <si>
    <t>2</t>
  </si>
  <si>
    <t>53</t>
  </si>
  <si>
    <t>59</t>
  </si>
  <si>
    <t>2269003820</t>
  </si>
  <si>
    <t>МБОУ "Куйбышевская средняя общеобразовательная школа"</t>
  </si>
  <si>
    <t>95</t>
  </si>
  <si>
    <t>74</t>
  </si>
  <si>
    <t>79</t>
  </si>
  <si>
    <t>51</t>
  </si>
  <si>
    <t>81</t>
  </si>
  <si>
    <t>20</t>
  </si>
  <si>
    <t>3</t>
  </si>
  <si>
    <t>4</t>
  </si>
  <si>
    <t>93</t>
  </si>
  <si>
    <t>68</t>
  </si>
  <si>
    <t>88</t>
  </si>
  <si>
    <t>2269003548</t>
  </si>
  <si>
    <t>МБОУ "Новоалександровская средняя общеобразовательная школа"</t>
  </si>
  <si>
    <t>106</t>
  </si>
  <si>
    <t>65</t>
  </si>
  <si>
    <t>66</t>
  </si>
  <si>
    <t>44</t>
  </si>
  <si>
    <t>46</t>
  </si>
  <si>
    <t>101</t>
  </si>
  <si>
    <t>71</t>
  </si>
  <si>
    <t>72</t>
  </si>
  <si>
    <t>98</t>
  </si>
  <si>
    <t>2269002618</t>
  </si>
  <si>
    <t>МБОУ "Новониколаевская средняя общеобразовательная школа""</t>
  </si>
  <si>
    <t>75</t>
  </si>
  <si>
    <t>58</t>
  </si>
  <si>
    <t>82</t>
  </si>
  <si>
    <t>Отсутствуют условия доступности для инвалидов</t>
  </si>
  <si>
    <t>0</t>
  </si>
  <si>
    <t>84</t>
  </si>
  <si>
    <t>2269000642</t>
  </si>
  <si>
    <t>МБОУ "Новороссийская средняя общеобразовательная школа"</t>
  </si>
  <si>
    <t>97</t>
  </si>
  <si>
    <t>73</t>
  </si>
  <si>
    <t>76</t>
  </si>
  <si>
    <t>69</t>
  </si>
  <si>
    <t>91</t>
  </si>
  <si>
    <t>10</t>
  </si>
  <si>
    <t>94</t>
  </si>
  <si>
    <t>2269002311</t>
  </si>
  <si>
    <t>МБОУ "Половинкинская средняя общеобразовательная школа"</t>
  </si>
  <si>
    <t>77</t>
  </si>
  <si>
    <t>13</t>
  </si>
  <si>
    <t>2269002791</t>
  </si>
  <si>
    <t>МБОУ "Ракитовская средняя общеобразовательная школа"</t>
  </si>
  <si>
    <t>45</t>
  </si>
  <si>
    <t>47</t>
  </si>
  <si>
    <t>26</t>
  </si>
  <si>
    <t>27</t>
  </si>
  <si>
    <t>55</t>
  </si>
  <si>
    <t>56</t>
  </si>
  <si>
    <t>42</t>
  </si>
  <si>
    <t>52</t>
  </si>
  <si>
    <t>2269002262</t>
  </si>
  <si>
    <t>МБОУ "Рубцовская районная средняя общеобразовательная школа №1"</t>
  </si>
  <si>
    <t>50</t>
  </si>
  <si>
    <t>36</t>
  </si>
  <si>
    <t>37</t>
  </si>
  <si>
    <t>43</t>
  </si>
  <si>
    <t>34</t>
  </si>
  <si>
    <t>2269002640</t>
  </si>
  <si>
    <t>МБОУ "Самарская средняя общеобразовательная школа"</t>
  </si>
  <si>
    <t>49</t>
  </si>
  <si>
    <t>38</t>
  </si>
  <si>
    <t>1</t>
  </si>
  <si>
    <t>35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</si>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</sst>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6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8.664062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 x14ac:dyDescent="0.3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9" t="s">
        <v>7</v>
      </c>
      <c r="J1" s="40"/>
      <c r="K1" s="4" t="s">
        <v>8</v>
      </c>
      <c r="L1" s="39" t="s">
        <v>7</v>
      </c>
      <c r="M1" s="40"/>
      <c r="N1" s="41" t="s">
        <v>9</v>
      </c>
      <c r="O1" s="40"/>
      <c r="P1" s="42" t="s">
        <v>7</v>
      </c>
      <c r="Q1" s="40"/>
      <c r="R1" s="3" t="s">
        <v>10</v>
      </c>
      <c r="S1" s="39" t="s">
        <v>7</v>
      </c>
      <c r="T1" s="40"/>
      <c r="U1" s="3" t="s">
        <v>11</v>
      </c>
      <c r="V1" s="39" t="s">
        <v>7</v>
      </c>
      <c r="W1" s="40"/>
      <c r="X1" s="39" t="s">
        <v>12</v>
      </c>
      <c r="Y1" s="40"/>
      <c r="Z1" s="42" t="s">
        <v>7</v>
      </c>
      <c r="AA1" s="40"/>
      <c r="AB1" s="3" t="s">
        <v>13</v>
      </c>
      <c r="AC1" s="39" t="s">
        <v>7</v>
      </c>
      <c r="AD1" s="40"/>
      <c r="AE1" s="39" t="s">
        <v>14</v>
      </c>
      <c r="AF1" s="40"/>
      <c r="AG1" s="42" t="s">
        <v>7</v>
      </c>
      <c r="AH1" s="40"/>
      <c r="AI1" s="41" t="s">
        <v>15</v>
      </c>
      <c r="AJ1" s="40"/>
      <c r="AK1" s="42" t="s">
        <v>7</v>
      </c>
      <c r="AL1" s="40"/>
      <c r="AM1" s="3" t="s">
        <v>16</v>
      </c>
      <c r="AN1" s="39" t="s">
        <v>7</v>
      </c>
      <c r="AO1" s="40"/>
      <c r="AP1" s="3" t="s">
        <v>17</v>
      </c>
      <c r="AQ1" s="42" t="s">
        <v>7</v>
      </c>
      <c r="AR1" s="40"/>
      <c r="AS1" s="4" t="s">
        <v>18</v>
      </c>
      <c r="AT1" s="42" t="s">
        <v>7</v>
      </c>
      <c r="AU1" s="40"/>
      <c r="AV1" s="3" t="s">
        <v>19</v>
      </c>
      <c r="AW1" s="42" t="s">
        <v>7</v>
      </c>
      <c r="AX1" s="40"/>
      <c r="AY1" s="3" t="s">
        <v>20</v>
      </c>
      <c r="AZ1" s="42" t="s">
        <v>7</v>
      </c>
      <c r="BA1" s="40"/>
      <c r="BB1" s="3" t="s">
        <v>21</v>
      </c>
      <c r="BC1" s="42" t="s">
        <v>7</v>
      </c>
      <c r="BD1" s="40"/>
      <c r="BE1" s="3" t="s">
        <v>22</v>
      </c>
      <c r="BF1" s="42" t="s">
        <v>7</v>
      </c>
      <c r="BG1" s="40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3">
      <c r="A2" s="3" t="s">
        <v>23</v>
      </c>
      <c r="B2" s="3" t="s">
        <v>24</v>
      </c>
      <c r="C2" s="6" t="s">
        <v>25</v>
      </c>
      <c r="D2" s="3" t="s">
        <v>26</v>
      </c>
      <c r="E2" s="7">
        <v>267</v>
      </c>
      <c r="F2" s="7" t="s">
        <v>27</v>
      </c>
      <c r="G2" s="8">
        <v>0.42322097378277151</v>
      </c>
      <c r="H2" s="3" t="s">
        <v>26</v>
      </c>
      <c r="I2" s="7">
        <v>15</v>
      </c>
      <c r="J2" s="2">
        <v>15</v>
      </c>
      <c r="K2" s="3" t="s">
        <v>26</v>
      </c>
      <c r="L2" s="9">
        <v>47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2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42</v>
      </c>
      <c r="AU2" s="2" t="s">
        <v>27</v>
      </c>
      <c r="AV2" s="3" t="s">
        <v>26</v>
      </c>
      <c r="AW2" s="2" t="s">
        <v>43</v>
      </c>
      <c r="AX2" s="2" t="s">
        <v>43</v>
      </c>
      <c r="AY2" s="3" t="s">
        <v>26</v>
      </c>
      <c r="AZ2" s="2" t="s">
        <v>44</v>
      </c>
      <c r="BA2" s="2" t="s">
        <v>27</v>
      </c>
      <c r="BB2" s="3" t="s">
        <v>26</v>
      </c>
      <c r="BC2" s="2" t="s">
        <v>45</v>
      </c>
      <c r="BD2" s="2" t="s">
        <v>27</v>
      </c>
      <c r="BE2" s="3" t="s">
        <v>26</v>
      </c>
      <c r="BF2" s="2" t="s">
        <v>46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3">
      <c r="A3" s="3" t="s">
        <v>47</v>
      </c>
      <c r="B3" s="3" t="s">
        <v>24</v>
      </c>
      <c r="C3" s="6" t="s">
        <v>25</v>
      </c>
      <c r="D3" s="3" t="s">
        <v>48</v>
      </c>
      <c r="E3" s="7">
        <v>114</v>
      </c>
      <c r="F3" s="7" t="s">
        <v>49</v>
      </c>
      <c r="G3" s="8">
        <v>1.4473684210526316</v>
      </c>
      <c r="H3" s="3" t="s">
        <v>48</v>
      </c>
      <c r="I3" s="7">
        <v>15</v>
      </c>
      <c r="J3" s="2">
        <v>15</v>
      </c>
      <c r="K3" s="3" t="s">
        <v>48</v>
      </c>
      <c r="L3" s="9">
        <v>46</v>
      </c>
      <c r="M3" s="10">
        <v>61</v>
      </c>
      <c r="N3" s="3" t="s">
        <v>48</v>
      </c>
      <c r="O3" s="3" t="s">
        <v>28</v>
      </c>
      <c r="P3" s="2" t="s">
        <v>29</v>
      </c>
      <c r="Q3" s="2" t="s">
        <v>30</v>
      </c>
      <c r="R3" s="3" t="s">
        <v>48</v>
      </c>
      <c r="S3" s="2" t="s">
        <v>41</v>
      </c>
      <c r="T3" s="2" t="s">
        <v>50</v>
      </c>
      <c r="U3" s="3" t="s">
        <v>48</v>
      </c>
      <c r="V3" s="2" t="s">
        <v>51</v>
      </c>
      <c r="W3" s="2" t="s">
        <v>52</v>
      </c>
      <c r="X3" s="3" t="s">
        <v>48</v>
      </c>
      <c r="Y3" s="3" t="s">
        <v>34</v>
      </c>
      <c r="Z3" s="2"/>
      <c r="AA3" s="2" t="s">
        <v>30</v>
      </c>
      <c r="AB3" s="3" t="s">
        <v>48</v>
      </c>
      <c r="AC3" s="2" t="s">
        <v>53</v>
      </c>
      <c r="AD3" s="2" t="s">
        <v>49</v>
      </c>
      <c r="AE3" s="3" t="s">
        <v>48</v>
      </c>
      <c r="AF3" s="3" t="s">
        <v>36</v>
      </c>
      <c r="AG3" s="2">
        <v>3</v>
      </c>
      <c r="AH3" s="2" t="s">
        <v>54</v>
      </c>
      <c r="AI3" s="3" t="s">
        <v>48</v>
      </c>
      <c r="AJ3" s="3" t="s">
        <v>38</v>
      </c>
      <c r="AK3" s="2" t="s">
        <v>29</v>
      </c>
      <c r="AL3" s="2" t="s">
        <v>30</v>
      </c>
      <c r="AM3" s="3" t="s">
        <v>48</v>
      </c>
      <c r="AN3" s="2" t="s">
        <v>39</v>
      </c>
      <c r="AO3" s="2" t="s">
        <v>55</v>
      </c>
      <c r="AP3" s="3" t="s">
        <v>48</v>
      </c>
      <c r="AQ3" s="2" t="s">
        <v>56</v>
      </c>
      <c r="AR3" s="2" t="s">
        <v>49</v>
      </c>
      <c r="AS3" s="3" t="s">
        <v>48</v>
      </c>
      <c r="AT3" s="2" t="s">
        <v>57</v>
      </c>
      <c r="AU3" s="2" t="s">
        <v>49</v>
      </c>
      <c r="AV3" s="3" t="s">
        <v>48</v>
      </c>
      <c r="AW3" s="2" t="s">
        <v>43</v>
      </c>
      <c r="AX3" s="2" t="s">
        <v>58</v>
      </c>
      <c r="AY3" s="3" t="s">
        <v>48</v>
      </c>
      <c r="AZ3" s="2" t="s">
        <v>59</v>
      </c>
      <c r="BA3" s="2" t="s">
        <v>49</v>
      </c>
      <c r="BB3" s="3" t="s">
        <v>48</v>
      </c>
      <c r="BC3" s="2" t="s">
        <v>60</v>
      </c>
      <c r="BD3" s="2" t="s">
        <v>49</v>
      </c>
      <c r="BE3" s="3" t="s">
        <v>48</v>
      </c>
      <c r="BF3" s="2" t="s">
        <v>57</v>
      </c>
      <c r="BG3" s="2" t="s">
        <v>49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3">
      <c r="A4" s="3" t="s">
        <v>61</v>
      </c>
      <c r="B4" s="3" t="s">
        <v>24</v>
      </c>
      <c r="C4" s="6" t="s">
        <v>25</v>
      </c>
      <c r="D4" s="3" t="s">
        <v>62</v>
      </c>
      <c r="E4" s="7">
        <v>515</v>
      </c>
      <c r="F4" s="7" t="s">
        <v>63</v>
      </c>
      <c r="G4" s="8">
        <v>0.73203883495145627</v>
      </c>
      <c r="H4" s="3" t="s">
        <v>62</v>
      </c>
      <c r="I4" s="7">
        <v>15</v>
      </c>
      <c r="J4" s="2">
        <v>15</v>
      </c>
      <c r="K4" s="3" t="s">
        <v>62</v>
      </c>
      <c r="L4" s="9">
        <v>51</v>
      </c>
      <c r="M4" s="10">
        <v>61</v>
      </c>
      <c r="N4" s="3" t="s">
        <v>62</v>
      </c>
      <c r="O4" s="3" t="s">
        <v>64</v>
      </c>
      <c r="P4" s="2">
        <v>3</v>
      </c>
      <c r="Q4" s="2" t="s">
        <v>65</v>
      </c>
      <c r="R4" s="3" t="s">
        <v>62</v>
      </c>
      <c r="S4" s="2" t="s">
        <v>66</v>
      </c>
      <c r="T4" s="2" t="s">
        <v>67</v>
      </c>
      <c r="U4" s="3" t="s">
        <v>62</v>
      </c>
      <c r="V4" s="2" t="s">
        <v>68</v>
      </c>
      <c r="W4" s="2" t="s">
        <v>69</v>
      </c>
      <c r="X4" s="3" t="s">
        <v>62</v>
      </c>
      <c r="Y4" s="3" t="s">
        <v>34</v>
      </c>
      <c r="Z4" s="2"/>
      <c r="AA4" s="2" t="s">
        <v>30</v>
      </c>
      <c r="AB4" s="3" t="s">
        <v>62</v>
      </c>
      <c r="AC4" s="2" t="s">
        <v>70</v>
      </c>
      <c r="AD4" s="2" t="s">
        <v>63</v>
      </c>
      <c r="AE4" s="3" t="s">
        <v>62</v>
      </c>
      <c r="AF4" s="3" t="s">
        <v>36</v>
      </c>
      <c r="AG4" s="2">
        <v>4</v>
      </c>
      <c r="AH4" s="2" t="s">
        <v>71</v>
      </c>
      <c r="AI4" s="3" t="s">
        <v>62</v>
      </c>
      <c r="AJ4" s="3" t="s">
        <v>38</v>
      </c>
      <c r="AK4" s="2" t="s">
        <v>29</v>
      </c>
      <c r="AL4" s="2" t="s">
        <v>30</v>
      </c>
      <c r="AM4" s="3" t="s">
        <v>62</v>
      </c>
      <c r="AN4" s="2" t="s">
        <v>72</v>
      </c>
      <c r="AO4" s="2" t="s">
        <v>73</v>
      </c>
      <c r="AP4" s="3" t="s">
        <v>62</v>
      </c>
      <c r="AQ4" s="2" t="s">
        <v>74</v>
      </c>
      <c r="AR4" s="2" t="s">
        <v>63</v>
      </c>
      <c r="AS4" s="3" t="s">
        <v>62</v>
      </c>
      <c r="AT4" s="2" t="s">
        <v>75</v>
      </c>
      <c r="AU4" s="2" t="s">
        <v>63</v>
      </c>
      <c r="AV4" s="3" t="s">
        <v>62</v>
      </c>
      <c r="AW4" s="2" t="s">
        <v>76</v>
      </c>
      <c r="AX4" s="2" t="s">
        <v>77</v>
      </c>
      <c r="AY4" s="3" t="s">
        <v>62</v>
      </c>
      <c r="AZ4" s="2" t="s">
        <v>78</v>
      </c>
      <c r="BA4" s="2" t="s">
        <v>63</v>
      </c>
      <c r="BB4" s="3" t="s">
        <v>62</v>
      </c>
      <c r="BC4" s="2" t="s">
        <v>79</v>
      </c>
      <c r="BD4" s="2" t="s">
        <v>63</v>
      </c>
      <c r="BE4" s="3" t="s">
        <v>62</v>
      </c>
      <c r="BF4" s="2" t="s">
        <v>80</v>
      </c>
      <c r="BG4" s="2" t="s">
        <v>63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3">
      <c r="A5" s="3" t="s">
        <v>81</v>
      </c>
      <c r="B5" s="3" t="s">
        <v>24</v>
      </c>
      <c r="C5" s="6" t="s">
        <v>25</v>
      </c>
      <c r="D5" s="3" t="s">
        <v>82</v>
      </c>
      <c r="E5" s="7">
        <v>152</v>
      </c>
      <c r="F5" s="7" t="s">
        <v>83</v>
      </c>
      <c r="G5" s="8">
        <v>0.42105263157894735</v>
      </c>
      <c r="H5" s="3" t="s">
        <v>82</v>
      </c>
      <c r="I5" s="7">
        <v>14</v>
      </c>
      <c r="J5" s="2">
        <v>15</v>
      </c>
      <c r="K5" s="3" t="s">
        <v>82</v>
      </c>
      <c r="L5" s="9">
        <v>44</v>
      </c>
      <c r="M5" s="10">
        <v>61</v>
      </c>
      <c r="N5" s="3" t="s">
        <v>82</v>
      </c>
      <c r="O5" s="3" t="s">
        <v>28</v>
      </c>
      <c r="P5" s="2" t="s">
        <v>29</v>
      </c>
      <c r="Q5" s="2" t="s">
        <v>30</v>
      </c>
      <c r="R5" s="3" t="s">
        <v>82</v>
      </c>
      <c r="S5" s="2" t="s">
        <v>84</v>
      </c>
      <c r="T5" s="2" t="s">
        <v>84</v>
      </c>
      <c r="U5" s="3" t="s">
        <v>82</v>
      </c>
      <c r="V5" s="2" t="s">
        <v>85</v>
      </c>
      <c r="W5" s="2" t="s">
        <v>85</v>
      </c>
      <c r="X5" s="3" t="s">
        <v>82</v>
      </c>
      <c r="Y5" s="3" t="s">
        <v>34</v>
      </c>
      <c r="Z5" s="2"/>
      <c r="AA5" s="2" t="s">
        <v>30</v>
      </c>
      <c r="AB5" s="3" t="s">
        <v>82</v>
      </c>
      <c r="AC5" s="2" t="s">
        <v>86</v>
      </c>
      <c r="AD5" s="2" t="s">
        <v>83</v>
      </c>
      <c r="AE5" s="3" t="s">
        <v>82</v>
      </c>
      <c r="AF5" s="3" t="s">
        <v>36</v>
      </c>
      <c r="AG5" s="2">
        <v>3</v>
      </c>
      <c r="AH5" s="2" t="s">
        <v>54</v>
      </c>
      <c r="AI5" s="3" t="s">
        <v>82</v>
      </c>
      <c r="AJ5" s="3" t="s">
        <v>38</v>
      </c>
      <c r="AK5" s="2" t="s">
        <v>29</v>
      </c>
      <c r="AL5" s="2" t="s">
        <v>30</v>
      </c>
      <c r="AM5" s="3" t="s">
        <v>82</v>
      </c>
      <c r="AN5" s="2" t="s">
        <v>87</v>
      </c>
      <c r="AO5" s="2" t="s">
        <v>87</v>
      </c>
      <c r="AP5" s="3" t="s">
        <v>82</v>
      </c>
      <c r="AQ5" s="2" t="s">
        <v>83</v>
      </c>
      <c r="AR5" s="2" t="s">
        <v>83</v>
      </c>
      <c r="AS5" s="3" t="s">
        <v>82</v>
      </c>
      <c r="AT5" s="2" t="s">
        <v>83</v>
      </c>
      <c r="AU5" s="2" t="s">
        <v>83</v>
      </c>
      <c r="AV5" s="3" t="s">
        <v>82</v>
      </c>
      <c r="AW5" s="2" t="s">
        <v>88</v>
      </c>
      <c r="AX5" s="2" t="s">
        <v>88</v>
      </c>
      <c r="AY5" s="3" t="s">
        <v>82</v>
      </c>
      <c r="AZ5" s="2" t="s">
        <v>89</v>
      </c>
      <c r="BA5" s="2" t="s">
        <v>83</v>
      </c>
      <c r="BB5" s="3" t="s">
        <v>82</v>
      </c>
      <c r="BC5" s="2" t="s">
        <v>84</v>
      </c>
      <c r="BD5" s="2" t="s">
        <v>83</v>
      </c>
      <c r="BE5" s="3" t="s">
        <v>82</v>
      </c>
      <c r="BF5" s="2" t="s">
        <v>83</v>
      </c>
      <c r="BG5" s="2" t="s">
        <v>83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3">
      <c r="A6" s="3" t="s">
        <v>90</v>
      </c>
      <c r="B6" s="3" t="s">
        <v>24</v>
      </c>
      <c r="C6" s="6" t="s">
        <v>25</v>
      </c>
      <c r="D6" s="3" t="s">
        <v>91</v>
      </c>
      <c r="E6" s="7">
        <v>198</v>
      </c>
      <c r="F6" s="7" t="s">
        <v>92</v>
      </c>
      <c r="G6" s="8">
        <v>0.47979797979797978</v>
      </c>
      <c r="H6" s="3" t="s">
        <v>91</v>
      </c>
      <c r="I6" s="7">
        <v>15</v>
      </c>
      <c r="J6" s="2">
        <v>15</v>
      </c>
      <c r="K6" s="3" t="s">
        <v>91</v>
      </c>
      <c r="L6" s="9">
        <v>47</v>
      </c>
      <c r="M6" s="10">
        <v>61</v>
      </c>
      <c r="N6" s="3" t="s">
        <v>91</v>
      </c>
      <c r="O6" s="3" t="s">
        <v>28</v>
      </c>
      <c r="P6" s="2" t="s">
        <v>29</v>
      </c>
      <c r="Q6" s="2" t="s">
        <v>30</v>
      </c>
      <c r="R6" s="3" t="s">
        <v>91</v>
      </c>
      <c r="S6" s="2" t="s">
        <v>93</v>
      </c>
      <c r="T6" s="2" t="s">
        <v>94</v>
      </c>
      <c r="U6" s="3" t="s">
        <v>91</v>
      </c>
      <c r="V6" s="2" t="s">
        <v>95</v>
      </c>
      <c r="W6" s="2" t="s">
        <v>88</v>
      </c>
      <c r="X6" s="3" t="s">
        <v>91</v>
      </c>
      <c r="Y6" s="3" t="s">
        <v>34</v>
      </c>
      <c r="Z6" s="2"/>
      <c r="AA6" s="2" t="s">
        <v>30</v>
      </c>
      <c r="AB6" s="3" t="s">
        <v>91</v>
      </c>
      <c r="AC6" s="2" t="s">
        <v>96</v>
      </c>
      <c r="AD6" s="2" t="s">
        <v>92</v>
      </c>
      <c r="AE6" s="3" t="s">
        <v>91</v>
      </c>
      <c r="AF6" s="3" t="s">
        <v>36</v>
      </c>
      <c r="AG6" s="2">
        <v>1</v>
      </c>
      <c r="AH6" s="2" t="s">
        <v>97</v>
      </c>
      <c r="AI6" s="3" t="s">
        <v>91</v>
      </c>
      <c r="AJ6" s="3" t="s">
        <v>38</v>
      </c>
      <c r="AK6" s="2" t="s">
        <v>29</v>
      </c>
      <c r="AL6" s="2" t="s">
        <v>30</v>
      </c>
      <c r="AM6" s="3" t="s">
        <v>91</v>
      </c>
      <c r="AN6" s="2" t="s">
        <v>98</v>
      </c>
      <c r="AO6" s="2" t="s">
        <v>99</v>
      </c>
      <c r="AP6" s="3" t="s">
        <v>91</v>
      </c>
      <c r="AQ6" s="2" t="s">
        <v>100</v>
      </c>
      <c r="AR6" s="2" t="s">
        <v>92</v>
      </c>
      <c r="AS6" s="3" t="s">
        <v>91</v>
      </c>
      <c r="AT6" s="2" t="s">
        <v>65</v>
      </c>
      <c r="AU6" s="2" t="s">
        <v>92</v>
      </c>
      <c r="AV6" s="3" t="s">
        <v>91</v>
      </c>
      <c r="AW6" s="2" t="s">
        <v>101</v>
      </c>
      <c r="AX6" s="2" t="s">
        <v>101</v>
      </c>
      <c r="AY6" s="3" t="s">
        <v>91</v>
      </c>
      <c r="AZ6" s="2" t="s">
        <v>96</v>
      </c>
      <c r="BA6" s="2" t="s">
        <v>92</v>
      </c>
      <c r="BB6" s="3" t="s">
        <v>91</v>
      </c>
      <c r="BC6" s="2" t="s">
        <v>65</v>
      </c>
      <c r="BD6" s="2" t="s">
        <v>92</v>
      </c>
      <c r="BE6" s="3" t="s">
        <v>91</v>
      </c>
      <c r="BF6" s="2" t="s">
        <v>102</v>
      </c>
      <c r="BG6" s="2" t="s">
        <v>92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3">
      <c r="A7" s="3" t="s">
        <v>103</v>
      </c>
      <c r="B7" s="3" t="s">
        <v>24</v>
      </c>
      <c r="C7" s="6" t="s">
        <v>25</v>
      </c>
      <c r="D7" s="3" t="s">
        <v>104</v>
      </c>
      <c r="E7" s="7">
        <v>155</v>
      </c>
      <c r="F7" s="7" t="s">
        <v>105</v>
      </c>
      <c r="G7" s="8">
        <v>0.68387096774193545</v>
      </c>
      <c r="H7" s="3" t="s">
        <v>104</v>
      </c>
      <c r="I7" s="7">
        <v>15</v>
      </c>
      <c r="J7" s="2">
        <v>15</v>
      </c>
      <c r="K7" s="3" t="s">
        <v>104</v>
      </c>
      <c r="L7" s="9">
        <v>49</v>
      </c>
      <c r="M7" s="10">
        <v>61</v>
      </c>
      <c r="N7" s="3" t="s">
        <v>104</v>
      </c>
      <c r="O7" s="3" t="s">
        <v>28</v>
      </c>
      <c r="P7" s="2" t="s">
        <v>29</v>
      </c>
      <c r="Q7" s="2" t="s">
        <v>30</v>
      </c>
      <c r="R7" s="3" t="s">
        <v>104</v>
      </c>
      <c r="S7" s="2" t="s">
        <v>106</v>
      </c>
      <c r="T7" s="2" t="s">
        <v>107</v>
      </c>
      <c r="U7" s="3" t="s">
        <v>104</v>
      </c>
      <c r="V7" s="2" t="s">
        <v>108</v>
      </c>
      <c r="W7" s="2" t="s">
        <v>109</v>
      </c>
      <c r="X7" s="3" t="s">
        <v>104</v>
      </c>
      <c r="Y7" s="3" t="s">
        <v>34</v>
      </c>
      <c r="Z7" s="2"/>
      <c r="AA7" s="2" t="s">
        <v>30</v>
      </c>
      <c r="AB7" s="3" t="s">
        <v>104</v>
      </c>
      <c r="AC7" s="2" t="s">
        <v>100</v>
      </c>
      <c r="AD7" s="2" t="s">
        <v>105</v>
      </c>
      <c r="AE7" s="3" t="s">
        <v>104</v>
      </c>
      <c r="AF7" s="3" t="s">
        <v>36</v>
      </c>
      <c r="AG7" s="2">
        <v>3</v>
      </c>
      <c r="AH7" s="2" t="s">
        <v>54</v>
      </c>
      <c r="AI7" s="3" t="s">
        <v>104</v>
      </c>
      <c r="AJ7" s="3" t="s">
        <v>38</v>
      </c>
      <c r="AK7" s="2" t="s">
        <v>29</v>
      </c>
      <c r="AL7" s="2" t="s">
        <v>30</v>
      </c>
      <c r="AM7" s="3" t="s">
        <v>104</v>
      </c>
      <c r="AN7" s="2" t="s">
        <v>98</v>
      </c>
      <c r="AO7" s="2" t="s">
        <v>98</v>
      </c>
      <c r="AP7" s="3" t="s">
        <v>104</v>
      </c>
      <c r="AQ7" s="2" t="s">
        <v>110</v>
      </c>
      <c r="AR7" s="2" t="s">
        <v>105</v>
      </c>
      <c r="AS7" s="3" t="s">
        <v>104</v>
      </c>
      <c r="AT7" s="2" t="s">
        <v>30</v>
      </c>
      <c r="AU7" s="2" t="s">
        <v>105</v>
      </c>
      <c r="AV7" s="3" t="s">
        <v>104</v>
      </c>
      <c r="AW7" s="2" t="s">
        <v>111</v>
      </c>
      <c r="AX7" s="2" t="s">
        <v>112</v>
      </c>
      <c r="AY7" s="3" t="s">
        <v>104</v>
      </c>
      <c r="AZ7" s="2" t="s">
        <v>100</v>
      </c>
      <c r="BA7" s="2" t="s">
        <v>105</v>
      </c>
      <c r="BB7" s="3" t="s">
        <v>104</v>
      </c>
      <c r="BC7" s="2" t="s">
        <v>30</v>
      </c>
      <c r="BD7" s="2" t="s">
        <v>105</v>
      </c>
      <c r="BE7" s="3" t="s">
        <v>104</v>
      </c>
      <c r="BF7" s="2" t="s">
        <v>113</v>
      </c>
      <c r="BG7" s="2" t="s">
        <v>105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3">
      <c r="A8" s="3" t="s">
        <v>114</v>
      </c>
      <c r="B8" s="3" t="s">
        <v>24</v>
      </c>
      <c r="C8" s="6" t="s">
        <v>25</v>
      </c>
      <c r="D8" s="3" t="s">
        <v>115</v>
      </c>
      <c r="E8" s="7">
        <v>191</v>
      </c>
      <c r="F8" s="7" t="s">
        <v>43</v>
      </c>
      <c r="G8" s="8">
        <v>0.45549738219895286</v>
      </c>
      <c r="H8" s="3" t="s">
        <v>115</v>
      </c>
      <c r="I8" s="7">
        <v>14</v>
      </c>
      <c r="J8" s="2">
        <v>15</v>
      </c>
      <c r="K8" s="3" t="s">
        <v>115</v>
      </c>
      <c r="L8" s="9">
        <v>49</v>
      </c>
      <c r="M8" s="10">
        <v>61</v>
      </c>
      <c r="N8" s="3" t="s">
        <v>115</v>
      </c>
      <c r="O8" s="3" t="s">
        <v>28</v>
      </c>
      <c r="P8" s="2" t="s">
        <v>29</v>
      </c>
      <c r="Q8" s="2" t="s">
        <v>30</v>
      </c>
      <c r="R8" s="3" t="s">
        <v>115</v>
      </c>
      <c r="S8" s="2" t="s">
        <v>93</v>
      </c>
      <c r="T8" s="2" t="s">
        <v>116</v>
      </c>
      <c r="U8" s="3" t="s">
        <v>115</v>
      </c>
      <c r="V8" s="2" t="s">
        <v>117</v>
      </c>
      <c r="W8" s="2" t="s">
        <v>54</v>
      </c>
      <c r="X8" s="3" t="s">
        <v>115</v>
      </c>
      <c r="Y8" s="3" t="s">
        <v>34</v>
      </c>
      <c r="Z8" s="2"/>
      <c r="AA8" s="2" t="s">
        <v>30</v>
      </c>
      <c r="AB8" s="3" t="s">
        <v>115</v>
      </c>
      <c r="AC8" s="2" t="s">
        <v>118</v>
      </c>
      <c r="AD8" s="2" t="s">
        <v>43</v>
      </c>
      <c r="AE8" s="3" t="s">
        <v>115</v>
      </c>
      <c r="AF8" s="3" t="s">
        <v>119</v>
      </c>
      <c r="AG8" s="2" t="s">
        <v>29</v>
      </c>
      <c r="AH8" s="2" t="s">
        <v>120</v>
      </c>
      <c r="AI8" s="3" t="s">
        <v>115</v>
      </c>
      <c r="AJ8" s="3" t="s">
        <v>38</v>
      </c>
      <c r="AK8" s="2" t="s">
        <v>29</v>
      </c>
      <c r="AL8" s="2" t="s">
        <v>30</v>
      </c>
      <c r="AM8" s="3" t="s">
        <v>115</v>
      </c>
      <c r="AN8" s="2" t="s">
        <v>98</v>
      </c>
      <c r="AO8" s="2" t="s">
        <v>99</v>
      </c>
      <c r="AP8" s="3" t="s">
        <v>115</v>
      </c>
      <c r="AQ8" s="2" t="s">
        <v>121</v>
      </c>
      <c r="AR8" s="2" t="s">
        <v>43</v>
      </c>
      <c r="AS8" s="3" t="s">
        <v>115</v>
      </c>
      <c r="AT8" s="2" t="s">
        <v>121</v>
      </c>
      <c r="AU8" s="2" t="s">
        <v>43</v>
      </c>
      <c r="AV8" s="3" t="s">
        <v>115</v>
      </c>
      <c r="AW8" s="2" t="s">
        <v>89</v>
      </c>
      <c r="AX8" s="2" t="s">
        <v>86</v>
      </c>
      <c r="AY8" s="3" t="s">
        <v>115</v>
      </c>
      <c r="AZ8" s="2" t="s">
        <v>118</v>
      </c>
      <c r="BA8" s="2" t="s">
        <v>43</v>
      </c>
      <c r="BB8" s="3" t="s">
        <v>115</v>
      </c>
      <c r="BC8" s="2" t="s">
        <v>118</v>
      </c>
      <c r="BD8" s="2" t="s">
        <v>43</v>
      </c>
      <c r="BE8" s="3" t="s">
        <v>115</v>
      </c>
      <c r="BF8" s="2" t="s">
        <v>43</v>
      </c>
      <c r="BG8" s="2" t="s">
        <v>43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3">
      <c r="A9" s="3" t="s">
        <v>122</v>
      </c>
      <c r="B9" s="3" t="s">
        <v>24</v>
      </c>
      <c r="C9" s="6" t="s">
        <v>25</v>
      </c>
      <c r="D9" s="3" t="s">
        <v>123</v>
      </c>
      <c r="E9" s="7">
        <v>120</v>
      </c>
      <c r="F9" s="7" t="s">
        <v>124</v>
      </c>
      <c r="G9" s="8">
        <v>0.80833333333333335</v>
      </c>
      <c r="H9" s="3" t="s">
        <v>123</v>
      </c>
      <c r="I9" s="7">
        <v>14</v>
      </c>
      <c r="J9" s="2">
        <v>15</v>
      </c>
      <c r="K9" s="3" t="s">
        <v>123</v>
      </c>
      <c r="L9" s="9">
        <v>49</v>
      </c>
      <c r="M9" s="10">
        <v>61</v>
      </c>
      <c r="N9" s="3" t="s">
        <v>123</v>
      </c>
      <c r="O9" s="3" t="s">
        <v>28</v>
      </c>
      <c r="P9" s="2" t="s">
        <v>29</v>
      </c>
      <c r="Q9" s="2" t="s">
        <v>30</v>
      </c>
      <c r="R9" s="3" t="s">
        <v>123</v>
      </c>
      <c r="S9" s="2" t="s">
        <v>125</v>
      </c>
      <c r="T9" s="2" t="s">
        <v>126</v>
      </c>
      <c r="U9" s="3" t="s">
        <v>123</v>
      </c>
      <c r="V9" s="2" t="s">
        <v>127</v>
      </c>
      <c r="W9" s="2" t="s">
        <v>127</v>
      </c>
      <c r="X9" s="3" t="s">
        <v>123</v>
      </c>
      <c r="Y9" s="3" t="s">
        <v>34</v>
      </c>
      <c r="Z9" s="2"/>
      <c r="AA9" s="2" t="s">
        <v>30</v>
      </c>
      <c r="AB9" s="3" t="s">
        <v>123</v>
      </c>
      <c r="AC9" s="2" t="s">
        <v>128</v>
      </c>
      <c r="AD9" s="2" t="s">
        <v>124</v>
      </c>
      <c r="AE9" s="3" t="s">
        <v>123</v>
      </c>
      <c r="AF9" s="3" t="s">
        <v>36</v>
      </c>
      <c r="AG9" s="2">
        <v>3</v>
      </c>
      <c r="AH9" s="2" t="s">
        <v>54</v>
      </c>
      <c r="AI9" s="3" t="s">
        <v>123</v>
      </c>
      <c r="AJ9" s="3" t="s">
        <v>38</v>
      </c>
      <c r="AK9" s="2" t="s">
        <v>29</v>
      </c>
      <c r="AL9" s="2" t="s">
        <v>30</v>
      </c>
      <c r="AM9" s="3" t="s">
        <v>123</v>
      </c>
      <c r="AN9" s="2" t="s">
        <v>55</v>
      </c>
      <c r="AO9" s="2" t="s">
        <v>129</v>
      </c>
      <c r="AP9" s="3" t="s">
        <v>123</v>
      </c>
      <c r="AQ9" s="2" t="s">
        <v>100</v>
      </c>
      <c r="AR9" s="2" t="s">
        <v>124</v>
      </c>
      <c r="AS9" s="3" t="s">
        <v>123</v>
      </c>
      <c r="AT9" s="2" t="s">
        <v>130</v>
      </c>
      <c r="AU9" s="2" t="s">
        <v>124</v>
      </c>
      <c r="AV9" s="3" t="s">
        <v>123</v>
      </c>
      <c r="AW9" s="2" t="s">
        <v>126</v>
      </c>
      <c r="AX9" s="2" t="s">
        <v>126</v>
      </c>
      <c r="AY9" s="3" t="s">
        <v>123</v>
      </c>
      <c r="AZ9" s="2" t="s">
        <v>121</v>
      </c>
      <c r="BA9" s="2" t="s">
        <v>124</v>
      </c>
      <c r="BB9" s="3" t="s">
        <v>123</v>
      </c>
      <c r="BC9" s="2" t="s">
        <v>128</v>
      </c>
      <c r="BD9" s="2" t="s">
        <v>124</v>
      </c>
      <c r="BE9" s="3" t="s">
        <v>123</v>
      </c>
      <c r="BF9" s="2" t="s">
        <v>128</v>
      </c>
      <c r="BG9" s="2" t="s">
        <v>124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3">
      <c r="A10" s="3" t="s">
        <v>131</v>
      </c>
      <c r="B10" s="3" t="s">
        <v>24</v>
      </c>
      <c r="C10" s="6" t="s">
        <v>25</v>
      </c>
      <c r="D10" s="3" t="s">
        <v>132</v>
      </c>
      <c r="E10" s="7">
        <v>180</v>
      </c>
      <c r="F10" s="7" t="s">
        <v>133</v>
      </c>
      <c r="G10" s="8">
        <v>0.42777777777777776</v>
      </c>
      <c r="H10" s="3" t="s">
        <v>132</v>
      </c>
      <c r="I10" s="7">
        <v>15</v>
      </c>
      <c r="J10" s="2">
        <v>15</v>
      </c>
      <c r="K10" s="3" t="s">
        <v>132</v>
      </c>
      <c r="L10" s="9">
        <v>37</v>
      </c>
      <c r="M10" s="10">
        <v>61</v>
      </c>
      <c r="N10" s="3" t="s">
        <v>132</v>
      </c>
      <c r="O10" s="3" t="s">
        <v>28</v>
      </c>
      <c r="P10" s="2" t="s">
        <v>29</v>
      </c>
      <c r="Q10" s="2" t="s">
        <v>30</v>
      </c>
      <c r="R10" s="3" t="s">
        <v>132</v>
      </c>
      <c r="S10" s="2" t="s">
        <v>133</v>
      </c>
      <c r="T10" s="2" t="s">
        <v>133</v>
      </c>
      <c r="U10" s="3" t="s">
        <v>132</v>
      </c>
      <c r="V10" s="2" t="s">
        <v>133</v>
      </c>
      <c r="W10" s="2" t="s">
        <v>133</v>
      </c>
      <c r="X10" s="3" t="s">
        <v>132</v>
      </c>
      <c r="Y10" s="3" t="s">
        <v>34</v>
      </c>
      <c r="Z10" s="2"/>
      <c r="AA10" s="2" t="s">
        <v>30</v>
      </c>
      <c r="AB10" s="3" t="s">
        <v>132</v>
      </c>
      <c r="AC10" s="2" t="s">
        <v>133</v>
      </c>
      <c r="AD10" s="2" t="s">
        <v>133</v>
      </c>
      <c r="AE10" s="3" t="s">
        <v>132</v>
      </c>
      <c r="AF10" s="3" t="s">
        <v>36</v>
      </c>
      <c r="AG10" s="2">
        <v>3</v>
      </c>
      <c r="AH10" s="2" t="s">
        <v>54</v>
      </c>
      <c r="AI10" s="3" t="s">
        <v>132</v>
      </c>
      <c r="AJ10" s="3" t="s">
        <v>38</v>
      </c>
      <c r="AK10" s="2" t="s">
        <v>29</v>
      </c>
      <c r="AL10" s="2" t="s">
        <v>30</v>
      </c>
      <c r="AM10" s="3" t="s">
        <v>132</v>
      </c>
      <c r="AN10" s="2" t="s">
        <v>134</v>
      </c>
      <c r="AO10" s="2" t="s">
        <v>134</v>
      </c>
      <c r="AP10" s="3" t="s">
        <v>132</v>
      </c>
      <c r="AQ10" s="2" t="s">
        <v>133</v>
      </c>
      <c r="AR10" s="2" t="s">
        <v>133</v>
      </c>
      <c r="AS10" s="3" t="s">
        <v>132</v>
      </c>
      <c r="AT10" s="2" t="s">
        <v>133</v>
      </c>
      <c r="AU10" s="2" t="s">
        <v>133</v>
      </c>
      <c r="AV10" s="3" t="s">
        <v>132</v>
      </c>
      <c r="AW10" s="2" t="s">
        <v>133</v>
      </c>
      <c r="AX10" s="2" t="s">
        <v>133</v>
      </c>
      <c r="AY10" s="3" t="s">
        <v>132</v>
      </c>
      <c r="AZ10" s="2" t="s">
        <v>133</v>
      </c>
      <c r="BA10" s="2" t="s">
        <v>133</v>
      </c>
      <c r="BB10" s="3" t="s">
        <v>132</v>
      </c>
      <c r="BC10" s="2" t="s">
        <v>133</v>
      </c>
      <c r="BD10" s="2" t="s">
        <v>133</v>
      </c>
      <c r="BE10" s="3" t="s">
        <v>132</v>
      </c>
      <c r="BF10" s="2" t="s">
        <v>133</v>
      </c>
      <c r="BG10" s="2" t="s">
        <v>133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3">
      <c r="A11" s="3" t="s">
        <v>135</v>
      </c>
      <c r="B11" s="3" t="s">
        <v>24</v>
      </c>
      <c r="C11" s="6" t="s">
        <v>25</v>
      </c>
      <c r="D11" s="3" t="s">
        <v>136</v>
      </c>
      <c r="E11" s="7">
        <v>123</v>
      </c>
      <c r="F11" s="7" t="s">
        <v>89</v>
      </c>
      <c r="G11" s="8">
        <v>0.47967479674796748</v>
      </c>
      <c r="H11" s="3" t="s">
        <v>136</v>
      </c>
      <c r="I11" s="7">
        <v>14</v>
      </c>
      <c r="J11" s="2">
        <v>15</v>
      </c>
      <c r="K11" s="3" t="s">
        <v>136</v>
      </c>
      <c r="L11" s="9">
        <v>55</v>
      </c>
      <c r="M11" s="10">
        <v>61</v>
      </c>
      <c r="N11" s="3" t="s">
        <v>136</v>
      </c>
      <c r="O11" s="3" t="s">
        <v>28</v>
      </c>
      <c r="P11" s="2" t="s">
        <v>29</v>
      </c>
      <c r="Q11" s="2" t="s">
        <v>30</v>
      </c>
      <c r="R11" s="3" t="s">
        <v>136</v>
      </c>
      <c r="S11" s="2" t="s">
        <v>137</v>
      </c>
      <c r="T11" s="2" t="s">
        <v>138</v>
      </c>
      <c r="U11" s="3" t="s">
        <v>136</v>
      </c>
      <c r="V11" s="2" t="s">
        <v>139</v>
      </c>
      <c r="W11" s="2" t="s">
        <v>140</v>
      </c>
      <c r="X11" s="3" t="s">
        <v>136</v>
      </c>
      <c r="Y11" s="3" t="s">
        <v>34</v>
      </c>
      <c r="Z11" s="2"/>
      <c r="AA11" s="2" t="s">
        <v>30</v>
      </c>
      <c r="AB11" s="3" t="s">
        <v>136</v>
      </c>
      <c r="AC11" s="2" t="s">
        <v>95</v>
      </c>
      <c r="AD11" s="2" t="s">
        <v>89</v>
      </c>
      <c r="AE11" s="3" t="s">
        <v>136</v>
      </c>
      <c r="AF11" s="3" t="s">
        <v>36</v>
      </c>
      <c r="AG11" s="2">
        <v>3</v>
      </c>
      <c r="AH11" s="2" t="s">
        <v>54</v>
      </c>
      <c r="AI11" s="3" t="s">
        <v>136</v>
      </c>
      <c r="AJ11" s="3" t="s">
        <v>38</v>
      </c>
      <c r="AK11" s="2" t="s">
        <v>29</v>
      </c>
      <c r="AL11" s="2" t="s">
        <v>30</v>
      </c>
      <c r="AM11" s="3" t="s">
        <v>136</v>
      </c>
      <c r="AN11" s="2" t="s">
        <v>98</v>
      </c>
      <c r="AO11" s="2" t="s">
        <v>98</v>
      </c>
      <c r="AP11" s="3" t="s">
        <v>136</v>
      </c>
      <c r="AQ11" s="2" t="s">
        <v>141</v>
      </c>
      <c r="AR11" s="2" t="s">
        <v>89</v>
      </c>
      <c r="AS11" s="3" t="s">
        <v>136</v>
      </c>
      <c r="AT11" s="2" t="s">
        <v>142</v>
      </c>
      <c r="AU11" s="2" t="s">
        <v>89</v>
      </c>
      <c r="AV11" s="3" t="s">
        <v>136</v>
      </c>
      <c r="AW11" s="2" t="s">
        <v>37</v>
      </c>
      <c r="AX11" s="2" t="s">
        <v>143</v>
      </c>
      <c r="AY11" s="3" t="s">
        <v>136</v>
      </c>
      <c r="AZ11" s="2" t="s">
        <v>95</v>
      </c>
      <c r="BA11" s="2" t="s">
        <v>89</v>
      </c>
      <c r="BB11" s="3" t="s">
        <v>136</v>
      </c>
      <c r="BC11" s="2" t="s">
        <v>144</v>
      </c>
      <c r="BD11" s="2" t="s">
        <v>89</v>
      </c>
      <c r="BE11" s="3" t="s">
        <v>136</v>
      </c>
      <c r="BF11" s="2" t="s">
        <v>141</v>
      </c>
      <c r="BG11" s="2" t="s">
        <v>89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3">
      <c r="A12" s="3" t="s">
        <v>145</v>
      </c>
      <c r="B12" s="3" t="s">
        <v>24</v>
      </c>
      <c r="C12" s="6" t="s">
        <v>25</v>
      </c>
      <c r="D12" s="3" t="s">
        <v>146</v>
      </c>
      <c r="E12" s="7">
        <v>95</v>
      </c>
      <c r="F12" s="7" t="s">
        <v>147</v>
      </c>
      <c r="G12" s="8">
        <v>0.52631578947368418</v>
      </c>
      <c r="H12" s="3" t="s">
        <v>146</v>
      </c>
      <c r="I12" s="7">
        <v>15</v>
      </c>
      <c r="J12" s="2">
        <v>15</v>
      </c>
      <c r="K12" s="3" t="s">
        <v>146</v>
      </c>
      <c r="L12" s="9">
        <v>56</v>
      </c>
      <c r="M12" s="10">
        <v>61</v>
      </c>
      <c r="N12" s="3" t="s">
        <v>146</v>
      </c>
      <c r="O12" s="3" t="s">
        <v>28</v>
      </c>
      <c r="P12" s="2" t="s">
        <v>29</v>
      </c>
      <c r="Q12" s="2" t="s">
        <v>30</v>
      </c>
      <c r="R12" s="3" t="s">
        <v>146</v>
      </c>
      <c r="S12" s="2" t="s">
        <v>148</v>
      </c>
      <c r="T12" s="2" t="s">
        <v>149</v>
      </c>
      <c r="U12" s="3" t="s">
        <v>146</v>
      </c>
      <c r="V12" s="2" t="s">
        <v>139</v>
      </c>
      <c r="W12" s="2" t="s">
        <v>140</v>
      </c>
      <c r="X12" s="3" t="s">
        <v>146</v>
      </c>
      <c r="Y12" s="3" t="s">
        <v>34</v>
      </c>
      <c r="Z12" s="2"/>
      <c r="AA12" s="2" t="s">
        <v>30</v>
      </c>
      <c r="AB12" s="3" t="s">
        <v>146</v>
      </c>
      <c r="AC12" s="2" t="s">
        <v>37</v>
      </c>
      <c r="AD12" s="2" t="s">
        <v>147</v>
      </c>
      <c r="AE12" s="3" t="s">
        <v>146</v>
      </c>
      <c r="AF12" s="3" t="s">
        <v>36</v>
      </c>
      <c r="AG12" s="2">
        <v>4</v>
      </c>
      <c r="AH12" s="2" t="s">
        <v>71</v>
      </c>
      <c r="AI12" s="3" t="s">
        <v>146</v>
      </c>
      <c r="AJ12" s="3" t="s">
        <v>38</v>
      </c>
      <c r="AK12" s="2" t="s">
        <v>29</v>
      </c>
      <c r="AL12" s="2" t="s">
        <v>30</v>
      </c>
      <c r="AM12" s="3" t="s">
        <v>146</v>
      </c>
      <c r="AN12" s="2" t="s">
        <v>39</v>
      </c>
      <c r="AO12" s="2" t="s">
        <v>40</v>
      </c>
      <c r="AP12" s="3" t="s">
        <v>146</v>
      </c>
      <c r="AQ12" s="2" t="s">
        <v>150</v>
      </c>
      <c r="AR12" s="2" t="s">
        <v>147</v>
      </c>
      <c r="AS12" s="3" t="s">
        <v>146</v>
      </c>
      <c r="AT12" s="2" t="s">
        <v>150</v>
      </c>
      <c r="AU12" s="2" t="s">
        <v>147</v>
      </c>
      <c r="AV12" s="3" t="s">
        <v>146</v>
      </c>
      <c r="AW12" s="2" t="s">
        <v>148</v>
      </c>
      <c r="AX12" s="2" t="s">
        <v>148</v>
      </c>
      <c r="AY12" s="3" t="s">
        <v>146</v>
      </c>
      <c r="AZ12" s="2" t="s">
        <v>151</v>
      </c>
      <c r="BA12" s="2" t="s">
        <v>147</v>
      </c>
      <c r="BB12" s="3" t="s">
        <v>146</v>
      </c>
      <c r="BC12" s="2" t="s">
        <v>143</v>
      </c>
      <c r="BD12" s="2" t="s">
        <v>147</v>
      </c>
      <c r="BE12" s="3" t="s">
        <v>146</v>
      </c>
      <c r="BF12" s="2" t="s">
        <v>150</v>
      </c>
      <c r="BG12" s="2" t="s">
        <v>147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3">
      <c r="A13" s="3" t="s">
        <v>152</v>
      </c>
      <c r="B13" s="3" t="s">
        <v>24</v>
      </c>
      <c r="C13" s="6" t="s">
        <v>25</v>
      </c>
      <c r="D13" s="3" t="s">
        <v>153</v>
      </c>
      <c r="E13" s="7">
        <v>105</v>
      </c>
      <c r="F13" s="7" t="s">
        <v>84</v>
      </c>
      <c r="G13" s="8">
        <v>0.6</v>
      </c>
      <c r="H13" s="3" t="s">
        <v>153</v>
      </c>
      <c r="I13" s="7">
        <v>14</v>
      </c>
      <c r="J13" s="2">
        <v>15</v>
      </c>
      <c r="K13" s="3" t="s">
        <v>153</v>
      </c>
      <c r="L13" s="9">
        <v>44</v>
      </c>
      <c r="M13" s="10">
        <v>61</v>
      </c>
      <c r="N13" s="3" t="s">
        <v>153</v>
      </c>
      <c r="O13" s="3" t="s">
        <v>28</v>
      </c>
      <c r="P13" s="2" t="s">
        <v>29</v>
      </c>
      <c r="Q13" s="2" t="s">
        <v>30</v>
      </c>
      <c r="R13" s="3" t="s">
        <v>153</v>
      </c>
      <c r="S13" s="2" t="s">
        <v>143</v>
      </c>
      <c r="T13" s="2" t="s">
        <v>154</v>
      </c>
      <c r="U13" s="3" t="s">
        <v>153</v>
      </c>
      <c r="V13" s="2" t="s">
        <v>151</v>
      </c>
      <c r="W13" s="2" t="s">
        <v>155</v>
      </c>
      <c r="X13" s="3" t="s">
        <v>153</v>
      </c>
      <c r="Y13" s="3" t="s">
        <v>34</v>
      </c>
      <c r="Z13" s="2"/>
      <c r="AA13" s="2" t="s">
        <v>30</v>
      </c>
      <c r="AB13" s="3" t="s">
        <v>153</v>
      </c>
      <c r="AC13" s="2" t="s">
        <v>109</v>
      </c>
      <c r="AD13" s="2" t="s">
        <v>84</v>
      </c>
      <c r="AE13" s="3" t="s">
        <v>153</v>
      </c>
      <c r="AF13" s="3" t="s">
        <v>36</v>
      </c>
      <c r="AG13" s="2">
        <v>4</v>
      </c>
      <c r="AH13" s="2" t="s">
        <v>71</v>
      </c>
      <c r="AI13" s="3" t="s">
        <v>153</v>
      </c>
      <c r="AJ13" s="3" t="s">
        <v>38</v>
      </c>
      <c r="AK13" s="2" t="s">
        <v>29</v>
      </c>
      <c r="AL13" s="2" t="s">
        <v>30</v>
      </c>
      <c r="AM13" s="3" t="s">
        <v>153</v>
      </c>
      <c r="AN13" s="2" t="s">
        <v>156</v>
      </c>
      <c r="AO13" s="2" t="s">
        <v>156</v>
      </c>
      <c r="AP13" s="3" t="s">
        <v>153</v>
      </c>
      <c r="AQ13" s="2" t="s">
        <v>85</v>
      </c>
      <c r="AR13" s="2" t="s">
        <v>84</v>
      </c>
      <c r="AS13" s="3" t="s">
        <v>153</v>
      </c>
      <c r="AT13" s="2" t="s">
        <v>117</v>
      </c>
      <c r="AU13" s="2" t="s">
        <v>84</v>
      </c>
      <c r="AV13" s="3" t="s">
        <v>153</v>
      </c>
      <c r="AW13" s="2" t="s">
        <v>157</v>
      </c>
      <c r="AX13" s="2" t="s">
        <v>148</v>
      </c>
      <c r="AY13" s="3" t="s">
        <v>153</v>
      </c>
      <c r="AZ13" s="2" t="s">
        <v>144</v>
      </c>
      <c r="BA13" s="2" t="s">
        <v>84</v>
      </c>
      <c r="BB13" s="3" t="s">
        <v>153</v>
      </c>
      <c r="BC13" s="2" t="s">
        <v>144</v>
      </c>
      <c r="BD13" s="2" t="s">
        <v>84</v>
      </c>
      <c r="BE13" s="3" t="s">
        <v>153</v>
      </c>
      <c r="BF13" s="2" t="s">
        <v>142</v>
      </c>
      <c r="BG13" s="2" t="s">
        <v>84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3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3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3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3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3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3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3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3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3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3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3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3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3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3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3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3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3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3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3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3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3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3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3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3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3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3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3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3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3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3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3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3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3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3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3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3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3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3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3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3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3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3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3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3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3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3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3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3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3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3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3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3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3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3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3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3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3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3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3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3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3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3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3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3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3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3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3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3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3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3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3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3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3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3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3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3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3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3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3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3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3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3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3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3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3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3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3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3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3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3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3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3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3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3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3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3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3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3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3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3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3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3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3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3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3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3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3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3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3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3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3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3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3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3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3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3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3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3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3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3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3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3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3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3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3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3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3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3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3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3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3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3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3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3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3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3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3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3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3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3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3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3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3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3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3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3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3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3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3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3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3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3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3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3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3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3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3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3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3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3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3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3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3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3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3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3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3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3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3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3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3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3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3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3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3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3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3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3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3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3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3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3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3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3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3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3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3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3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3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3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3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3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3">
      <c r="A206" s="11"/>
      <c r="B206" s="1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</sheetData>
  <autoFilter ref="A1:BZ13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abSelected="1"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43" customHeight="1" x14ac:dyDescent="0.3">
      <c r="A1" s="12" t="s">
        <v>158</v>
      </c>
      <c r="B1" s="13" t="s">
        <v>159</v>
      </c>
      <c r="C1" s="13" t="s">
        <v>160</v>
      </c>
      <c r="D1" s="13" t="s">
        <v>161</v>
      </c>
      <c r="E1" s="1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4" t="s">
        <v>163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 t="str">
        <f>'Данные для ввода на bus.gov.ru'!D2</f>
        <v>МБОУ "Безрукавская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24.473684210526315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39.76331360946746</v>
      </c>
      <c r="E3" s="18">
        <f t="shared" ref="E3:E14" si="0">B3+C3+D3</f>
        <v>94.236997819993775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bus.gov.ru'!D3</f>
        <v>МБОУ "Бобковская средняя общеобразовательная школа"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24.078947368421055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37.098445595854926</v>
      </c>
      <c r="E4" s="18">
        <f t="shared" si="0"/>
        <v>91.177392964275981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17">
        <f>IFERROR(((('Данные для ввода на bus.gov.ru'!I4+'Данные для ввода на bus.gov.ru'!L4)/('Данные для ввода на bus.gov.ru'!J4+'Данные для ввода на bus.gov.ru'!M4))*100)*0.3,"")</f>
        <v>26.05263157894737</v>
      </c>
      <c r="C5" s="15">
        <f>'Данные для ввода на bus.gov.ru'!Q4*0.3</f>
        <v>27</v>
      </c>
      <c r="D5" s="17">
        <f>((('Данные для ввода на bus.gov.ru'!S4+'Данные для ввода на bus.gov.ru'!V4)/('Данные для ввода на bus.gov.ru'!T4+'Данные для ввода на bus.gov.ru'!W4))*100)*0.4</f>
        <v>37.931034482758626</v>
      </c>
      <c r="E5" s="18">
        <f t="shared" si="0"/>
        <v>90.983666061706003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str">
        <f>'Данные для ввода на bus.gov.ru'!D5</f>
        <v>МБОУ "Зеленодубравинская средняя общеобразовательная школа"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22.894736842105264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8">
        <f t="shared" si="0"/>
        <v>92.89473684210526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str">
        <f>'Данные для ввода на bus.gov.ru'!D6</f>
        <v>МБОУ "Куйбышевская средняя общеобразовательная школа"</v>
      </c>
      <c r="B7" s="17">
        <f>IFERROR(((('Данные для ввода на bus.gov.ru'!I6+'Данные для ввода на bus.gov.ru'!L6)/('Данные для ввода на bus.gov.ru'!J6+'Данные для ввода на bus.gov.ru'!M6))*100)*0.3,"")</f>
        <v>24.473684210526315</v>
      </c>
      <c r="C7" s="15">
        <f>'Данные для ввода на bus.gov.ru'!Q6*0.3</f>
        <v>30</v>
      </c>
      <c r="D7" s="17">
        <f>((('Данные для ввода на bus.gov.ru'!S6+'Данные для ввода на bus.gov.ru'!V6)/('Данные для ввода на bus.gov.ru'!T6+'Данные для ввода на bus.gov.ru'!W6))*100)*0.4</f>
        <v>37.878787878787882</v>
      </c>
      <c r="E7" s="18">
        <f t="shared" si="0"/>
        <v>92.352472089314205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str">
        <f>'Данные для ввода на bus.gov.ru'!D7</f>
        <v>МБОУ "Новоалександровская средняя общеобразовательная школа"</v>
      </c>
      <c r="B8" s="17">
        <f>IFERROR(((('Данные для ввода на bus.gov.ru'!I7+'Данные для ввода на bus.gov.ru'!L7)/('Данные для ввода на bus.gov.ru'!J7+'Данные для ввода на bus.gov.ru'!M7))*100)*0.3,"")</f>
        <v>25.263157894736839</v>
      </c>
      <c r="C8" s="15">
        <f>'Данные для ввода на bus.gov.ru'!Q7*0.3</f>
        <v>30</v>
      </c>
      <c r="D8" s="17">
        <f>((('Данные для ввода на bus.gov.ru'!S7+'Данные для ввода на bus.gov.ru'!V7)/('Данные для ввода на bus.gov.ru'!T7+'Данные для ввода на bus.gov.ru'!W7))*100)*0.4</f>
        <v>38.928571428571431</v>
      </c>
      <c r="E8" s="18">
        <f t="shared" si="0"/>
        <v>94.191729323308266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str">
        <f>'Данные для ввода на bus.gov.ru'!D8</f>
        <v>МБОУ "Новониколаевская средняя общеобразовательная школа""</v>
      </c>
      <c r="B9" s="17">
        <f>IFERROR(((('Данные для ввода на bus.gov.ru'!I8+'Данные для ввода на bus.gov.ru'!L8)/('Данные для ввода на bus.gov.ru'!J8+'Данные для ввода на bus.gov.ru'!M8))*100)*0.3,"")</f>
        <v>24.868421052631579</v>
      </c>
      <c r="C9" s="15">
        <f>'Данные для ввода на bus.gov.ru'!Q8*0.3</f>
        <v>30</v>
      </c>
      <c r="D9" s="17">
        <f>((('Данные для ввода на bus.gov.ru'!S8+'Данные для ввода на bus.gov.ru'!V8)/('Данные для ввода на bus.gov.ru'!T8+'Данные для ввода на bus.gov.ru'!W8))*100)*0.4</f>
        <v>39.111111111111114</v>
      </c>
      <c r="E9" s="18">
        <f t="shared" si="0"/>
        <v>93.979532163742689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"Новороссийская средняя общеобразовательная школа"</v>
      </c>
      <c r="B10" s="17">
        <f>IFERROR(((('Данные для ввода на bus.gov.ru'!I9+'Данные для ввода на bus.gov.ru'!L9)/('Данные для ввода на bus.gov.ru'!J9+'Данные для ввода на bus.gov.ru'!M9))*100)*0.3,"")</f>
        <v>24.868421052631579</v>
      </c>
      <c r="C10" s="15">
        <f>'Данные для ввода на bus.gov.ru'!Q9*0.3</f>
        <v>30</v>
      </c>
      <c r="D10" s="17">
        <f>((('Данные для ввода на bus.gov.ru'!S9+'Данные для ввода на bus.gov.ru'!V9)/('Данные для ввода на bus.gov.ru'!T9+'Данные для ввода на bus.gov.ru'!W9))*100)*0.4</f>
        <v>39.172413793103452</v>
      </c>
      <c r="E10" s="18">
        <f t="shared" si="0"/>
        <v>94.04083484573502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str">
        <f>'Данные для ввода на bus.gov.ru'!D10</f>
        <v>МБОУ "Половинкинская средняя общеобразовательная школа"</v>
      </c>
      <c r="B11" s="17">
        <f>IFERROR(((('Данные для ввода на bus.gov.ru'!I10+'Данные для ввода на bus.gov.ru'!L10)/('Данные для ввода на bus.gov.ru'!J10+'Данные для ввода на bus.gov.ru'!M10))*100)*0.3,"")</f>
        <v>20.526315789473681</v>
      </c>
      <c r="C11" s="15">
        <f>'Данные для ввода на bus.gov.ru'!Q10*0.3</f>
        <v>30</v>
      </c>
      <c r="D11" s="17">
        <f>((('Данные для ввода на bus.gov.ru'!S10+'Данные для ввода на bus.gov.ru'!V10)/('Данные для ввода на bus.gov.ru'!T10+'Данные для ввода на bus.gov.ru'!W10))*100)*0.4</f>
        <v>40</v>
      </c>
      <c r="E11" s="18">
        <f t="shared" si="0"/>
        <v>90.526315789473685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str">
        <f>'Данные для ввода на bus.gov.ru'!D11</f>
        <v>МБОУ "Ракитовская средняя общеобразовательная школа"</v>
      </c>
      <c r="B12" s="17">
        <f>IFERROR(((('Данные для ввода на bus.gov.ru'!I11+'Данные для ввода на bus.gov.ru'!L11)/('Данные для ввода на bus.gov.ru'!J11+'Данные для ввода на bus.gov.ru'!M11))*100)*0.3,"")</f>
        <v>27.236842105263161</v>
      </c>
      <c r="C12" s="15">
        <f>'Данные для ввода на bus.gov.ru'!Q11*0.3</f>
        <v>30</v>
      </c>
      <c r="D12" s="17">
        <f>((('Данные для ввода на bus.gov.ru'!S11+'Данные для ввода на bus.gov.ru'!V11)/('Данные для ввода на bus.gov.ru'!T11+'Данные для ввода на bus.gov.ru'!W11))*100)*0.4</f>
        <v>38.378378378378379</v>
      </c>
      <c r="E12" s="18">
        <f t="shared" si="0"/>
        <v>95.615220483641536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A13" s="3" t="str">
        <f>'Данные для ввода на bus.gov.ru'!D12</f>
        <v>МБОУ "Рубцовская районная средняя общеобразовательная школа №1"</v>
      </c>
      <c r="B13" s="17">
        <f>IFERROR(((('Данные для ввода на bus.gov.ru'!I12+'Данные для ввода на bus.gov.ru'!L12)/('Данные для ввода на bus.gov.ru'!J12+'Данные для ввода на bus.gov.ru'!M12))*100)*0.3,"")</f>
        <v>28.026315789473681</v>
      </c>
      <c r="C13" s="15">
        <f>'Данные для ввода на bus.gov.ru'!Q12*0.3</f>
        <v>30</v>
      </c>
      <c r="D13" s="17">
        <f>((('Данные для ввода на bus.gov.ru'!S12+'Данные для ввода на bus.gov.ru'!V12)/('Данные для ввода на bus.gov.ru'!T12+'Данные для ввода на bus.gov.ru'!W12))*100)*0.4</f>
        <v>38.75</v>
      </c>
      <c r="E13" s="18">
        <f t="shared" si="0"/>
        <v>96.776315789473685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A14" s="3" t="str">
        <f>'Данные для ввода на bus.gov.ru'!D13</f>
        <v>МБОУ "Самарская средняя общеобразовательная школа"</v>
      </c>
      <c r="B14" s="17">
        <f>IFERROR(((('Данные для ввода на bus.gov.ru'!I13+'Данные для ввода на bus.gov.ru'!L13)/('Данные для ввода на bus.gov.ru'!J13+'Данные для ввода на bus.gov.ru'!M13))*100)*0.3,"")</f>
        <v>22.894736842105264</v>
      </c>
      <c r="C14" s="15">
        <f>'Данные для ввода на bus.gov.ru'!Q13*0.3</f>
        <v>30</v>
      </c>
      <c r="D14" s="17">
        <f>((('Данные для ввода на bus.gov.ru'!S13+'Данные для ввода на bus.gov.ru'!V13)/('Данные для ввода на bus.gov.ru'!T13+'Данные для ввода на bus.gov.ru'!W13))*100)*0.4</f>
        <v>34.942528735632187</v>
      </c>
      <c r="E14" s="18">
        <f t="shared" si="0"/>
        <v>87.83726557773744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4" width="14.44140625" customWidth="1"/>
  </cols>
  <sheetData>
    <row r="1" spans="1:26" ht="121.5" customHeight="1" x14ac:dyDescent="0.3">
      <c r="A1" s="12" t="s">
        <v>158</v>
      </c>
      <c r="B1" s="13" t="s">
        <v>164</v>
      </c>
      <c r="C1" s="13" t="s">
        <v>165</v>
      </c>
      <c r="D1" s="13" t="s">
        <v>162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3">
      <c r="A2" s="19" t="s">
        <v>163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3">
      <c r="A3" s="3" t="str">
        <f>'Данные для ввода на bus.gov.ru'!D2</f>
        <v>МБОУ "Безрукавская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45.575221238938049</v>
      </c>
      <c r="D3" s="21">
        <f t="shared" ref="D3:D14" si="0">B3+C3</f>
        <v>95.575221238938042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3">
      <c r="A4" s="3" t="str">
        <f>'Данные для ввода на bus.gov.ru'!D3</f>
        <v>МБОУ "Бобковская средняя общеобразовательная школа"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37.272727272727273</v>
      </c>
      <c r="D4" s="21">
        <f t="shared" si="0"/>
        <v>87.27272727272728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3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2">
        <f>'Данные для ввода на bus.gov.ru'!AA4*0.5</f>
        <v>50</v>
      </c>
      <c r="C5" s="21">
        <f>(('Данные для ввода на bus.gov.ru'!AC4/'Данные для ввода на bus.gov.ru'!AD4)*100)*0.5</f>
        <v>38.063660477453581</v>
      </c>
      <c r="D5" s="21">
        <f t="shared" si="0"/>
        <v>88.063660477453581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3">
      <c r="A6" s="3" t="str">
        <f>'Данные для ввода на bus.gov.ru'!D5</f>
        <v>МБОУ "Зеленодубравинская средняя общеобразовательная школа"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47.65625</v>
      </c>
      <c r="D6" s="21">
        <f t="shared" si="0"/>
        <v>97.65625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3">
      <c r="A7" s="3" t="str">
        <f>'Данные для ввода на bus.gov.ru'!D6</f>
        <v>МБОУ "Куйбышевская средняя общеобразовательная школа"</v>
      </c>
      <c r="B7" s="2">
        <f>'Данные для ввода на bus.gov.ru'!AA6*0.5</f>
        <v>50</v>
      </c>
      <c r="C7" s="21">
        <f>(('Данные для ввода на bus.gov.ru'!AC6/'Данные для ввода на bus.gov.ru'!AD6)*100)*0.5</f>
        <v>42.631578947368418</v>
      </c>
      <c r="D7" s="21">
        <f t="shared" si="0"/>
        <v>92.631578947368411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3">
      <c r="A8" s="3" t="str">
        <f>'Данные для ввода на bus.gov.ru'!D7</f>
        <v>МБОУ "Новоалександровская средняя общеобразовательная школа"</v>
      </c>
      <c r="B8" s="2">
        <f>'Данные для ввода на bus.gov.ru'!AA7*0.5</f>
        <v>50</v>
      </c>
      <c r="C8" s="21">
        <f>(('Данные для ввода на bus.gov.ru'!AC7/'Данные для ввода на bus.gov.ru'!AD7)*100)*0.5</f>
        <v>43.867924528301891</v>
      </c>
      <c r="D8" s="21">
        <f t="shared" si="0"/>
        <v>93.867924528301899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3">
      <c r="A9" s="3" t="str">
        <f>'Данные для ввода на bus.gov.ru'!D8</f>
        <v>МБОУ "Новониколаевская средняя общеобразовательная школа""</v>
      </c>
      <c r="B9" s="2">
        <f>'Данные для ввода на bus.gov.ru'!AA8*0.5</f>
        <v>50</v>
      </c>
      <c r="C9" s="21">
        <f>(('Данные для ввода на bus.gov.ru'!AC8/'Данные для ввода на bus.gov.ru'!AD8)*100)*0.5</f>
        <v>47.126436781609193</v>
      </c>
      <c r="D9" s="21">
        <f t="shared" si="0"/>
        <v>97.126436781609186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3">
      <c r="A10" s="3" t="str">
        <f>'Данные для ввода на bus.gov.ru'!D9</f>
        <v>МБОУ "Новороссийская средняя общеобразовательная школа"</v>
      </c>
      <c r="B10" s="2">
        <f>'Данные для ввода на bus.gov.ru'!AA9*0.5</f>
        <v>50</v>
      </c>
      <c r="C10" s="21">
        <f>(('Данные для ввода на bus.gov.ru'!AC9/'Данные для ввода на bus.gov.ru'!AD9)*100)*0.5</f>
        <v>46.907216494845358</v>
      </c>
      <c r="D10" s="21">
        <f t="shared" si="0"/>
        <v>96.907216494845358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3">
      <c r="A11" s="3" t="str">
        <f>'Данные для ввода на bus.gov.ru'!D10</f>
        <v>МБОУ "Половинкинская средняя общеобразовательная школа"</v>
      </c>
      <c r="B11" s="2">
        <f>'Данные для ввода на bus.gov.ru'!AA10*0.5</f>
        <v>50</v>
      </c>
      <c r="C11" s="21">
        <f>(('Данные для ввода на bus.gov.ru'!AC10/'Данные для ввода на bus.gov.ru'!AD10)*100)*0.5</f>
        <v>50</v>
      </c>
      <c r="D11" s="21">
        <f t="shared" si="0"/>
        <v>100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3">
      <c r="A12" s="3" t="str">
        <f>'Данные для ввода на bus.gov.ru'!D11</f>
        <v>МБОУ "Ракитовская средняя общеобразовательная школа"</v>
      </c>
      <c r="B12" s="2">
        <f>'Данные для ввода на bus.gov.ru'!AA11*0.5</f>
        <v>50</v>
      </c>
      <c r="C12" s="21">
        <f>(('Данные для ввода на bus.gov.ru'!AC11/'Данные для ввода на bus.gov.ru'!AD11)*100)*0.5</f>
        <v>43.220338983050851</v>
      </c>
      <c r="D12" s="21">
        <f t="shared" si="0"/>
        <v>93.220338983050851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3">
      <c r="A13" s="3" t="str">
        <f>'Данные для ввода на bus.gov.ru'!D12</f>
        <v>МБОУ "Рубцовская районная средняя общеобразовательная школа №1"</v>
      </c>
      <c r="B13" s="2">
        <f>'Данные для ввода на bus.gov.ru'!AA12*0.5</f>
        <v>50</v>
      </c>
      <c r="C13" s="21">
        <f>(('Данные для ввода на bus.gov.ru'!AC12/'Данные для ввода на bus.gov.ru'!AD12)*100)*0.5</f>
        <v>40</v>
      </c>
      <c r="D13" s="21">
        <f t="shared" si="0"/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3">
      <c r="A14" s="3" t="str">
        <f>'Данные для ввода на bus.gov.ru'!D13</f>
        <v>МБОУ "Самарская средняя общеобразовательная школа"</v>
      </c>
      <c r="B14" s="2">
        <f>'Данные для ввода на bus.gov.ru'!AA13*0.5</f>
        <v>50</v>
      </c>
      <c r="C14" s="21">
        <f>(('Данные для ввода на bus.gov.ru'!AC13/'Данные для ввода на bus.gov.ru'!AD13)*100)*0.5</f>
        <v>36.507936507936506</v>
      </c>
      <c r="D14" s="21">
        <f t="shared" si="0"/>
        <v>86.507936507936506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3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3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3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3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3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3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3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3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3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3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3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3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3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3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3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3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3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3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3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3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3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3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3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3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3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3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3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3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3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3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3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3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3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3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3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3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3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3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3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3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3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3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3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3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3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3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3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3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3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3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3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3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3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3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3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3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3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3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3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3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3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3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3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3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3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3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3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3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3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3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3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3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3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3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3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3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3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3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3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3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3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3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3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3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3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3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3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3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3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3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3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3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3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3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3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3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3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3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3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3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3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3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3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3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3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3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3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3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3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3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3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3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3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3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3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3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3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3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3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3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3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3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3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3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3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3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3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3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3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3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3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3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3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3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3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3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3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3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3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3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3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3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3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3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3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3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3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3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3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3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3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3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3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3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3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3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3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3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3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3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3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3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3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3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3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3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3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3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3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3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3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3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3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3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3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3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3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3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3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3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3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3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3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3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3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3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3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3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3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3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3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3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3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3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3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3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3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3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3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3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3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3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3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3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3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3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3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3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3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3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3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3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3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3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3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3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3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3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3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3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3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3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3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3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3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3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3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3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3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3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3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3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3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3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3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3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3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3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3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3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3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3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3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3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3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3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3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3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3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3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3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3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3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3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3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3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3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3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3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3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3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3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3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3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3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3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3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3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3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3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3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3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3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3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3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3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3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3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3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3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3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3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3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3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3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3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3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3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3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3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3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3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3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3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3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3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3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3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3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3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3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3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3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3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3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3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3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3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3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3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3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3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3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3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3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3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3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3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3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3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3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3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3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3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3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3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3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3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3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3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3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3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3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3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3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3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3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3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3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3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3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3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3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3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3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3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3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3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3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3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3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3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3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3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3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3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3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3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3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3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3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3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3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3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3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3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3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3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3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3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3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3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3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3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3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3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3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3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3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3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3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3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3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3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3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3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3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3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3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3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3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3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3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3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3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3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3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3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3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3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3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3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3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3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3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3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3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3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3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3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3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3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3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3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3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3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3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3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3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3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3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3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3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3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3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3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3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3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3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3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3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3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3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3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3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3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3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3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3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3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3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3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3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3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3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3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3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3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3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3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3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3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3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3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3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3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3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3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3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3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3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3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3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3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3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3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3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3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3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3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3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3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3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3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3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3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3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3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3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3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3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3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3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3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3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3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3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3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3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3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3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3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3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3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3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3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3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3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3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3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3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3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3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3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3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3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3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3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3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3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3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3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3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3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3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3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3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3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3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3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3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3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3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3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3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3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3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3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3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3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3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3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3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3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3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3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3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3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3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3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3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3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3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3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3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3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3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3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3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3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3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3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3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3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3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3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3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3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3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3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3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3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3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3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3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3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3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3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3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3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3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3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3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3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3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3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3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3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3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3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3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3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3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3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3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3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3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3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3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3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3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3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3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3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3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3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3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3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3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3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3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3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3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3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3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3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3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3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3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3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3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3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3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3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3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3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3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3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3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3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3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3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3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3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3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3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3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3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3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3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3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3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3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3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3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3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3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3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3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3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3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3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3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3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3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3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3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3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3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3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3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3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3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3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3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3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3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3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3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3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3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3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3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3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3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3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3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3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3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3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3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3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3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3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3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3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3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3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3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3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3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3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3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3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3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3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3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3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3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3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3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3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3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3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3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3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3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3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3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3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3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3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3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3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3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3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3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3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3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3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3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3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3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3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3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3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3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3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3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3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3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3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3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3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3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3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3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3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3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3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3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3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3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3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3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3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3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3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3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3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3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3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3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3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3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3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3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3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3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3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3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3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3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3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3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3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3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3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3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3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3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3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3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3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3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3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3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3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3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3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3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3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3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3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3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3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3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3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3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3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3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3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3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3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3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3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3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3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3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3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3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3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3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3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3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3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3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3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3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3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3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3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3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3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3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3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3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3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3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3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3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3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3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3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3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3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3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3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3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3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3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3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3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3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3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3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3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3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3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3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3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3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3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3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3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3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3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3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3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3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3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3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3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3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3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3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3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D6" sqref="D6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31.25" customHeight="1" x14ac:dyDescent="0.3">
      <c r="A1" s="22" t="s">
        <v>158</v>
      </c>
      <c r="B1" s="23" t="s">
        <v>166</v>
      </c>
      <c r="C1" s="23" t="s">
        <v>167</v>
      </c>
      <c r="D1" s="23" t="s">
        <v>168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163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 t="str">
        <f>'Данные для ввода на bus.gov.ru'!D2</f>
        <v>МБОУ "Безрукавская средняя общеобразовательная школа"</v>
      </c>
      <c r="B3" s="12">
        <f>'Данные для ввода на bus.gov.ru'!AH2*0.3</f>
        <v>12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25.714285714285712</v>
      </c>
      <c r="E3" s="25">
        <f t="shared" ref="E3:E14" si="0">B3+C3+D3</f>
        <v>77.714285714285708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bus.gov.ru'!D3</f>
        <v>МБОУ "Бобковская средняя общеобразовательная школа"</v>
      </c>
      <c r="B4" s="12">
        <f>'Данные для ввода на bus.gov.ru'!AH3*0.3</f>
        <v>18</v>
      </c>
      <c r="C4" s="12">
        <f>'Данные для ввода на bus.gov.ru'!AL3*0.4</f>
        <v>40</v>
      </c>
      <c r="D4" s="25">
        <f>IFERROR((('Данные для ввода на bus.gov.ru'!AN3/'Данные для ввода на bus.gov.ru'!AO3)*100)*0.3,0)</f>
        <v>22.5</v>
      </c>
      <c r="E4" s="25">
        <f t="shared" si="0"/>
        <v>80.5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12">
        <f>'Данные для ввода на bus.gov.ru'!AH4*0.3</f>
        <v>24</v>
      </c>
      <c r="C5" s="12">
        <f>'Данные для ввода на bus.gov.ru'!AL4*0.4</f>
        <v>40</v>
      </c>
      <c r="D5" s="25">
        <f>IFERROR((('Данные для ввода на bus.gov.ru'!AN4/'Данные для ввода на bus.gov.ru'!AO4)*100)*0.3,0)</f>
        <v>24</v>
      </c>
      <c r="E5" s="25">
        <f t="shared" si="0"/>
        <v>88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str">
        <f>'Данные для ввода на bus.gov.ru'!D5</f>
        <v>МБОУ "Зеленодубравинская средняя общеобразовательная школа"</v>
      </c>
      <c r="B6" s="12">
        <f>'Данные для ввода на bus.gov.ru'!AH5*0.3</f>
        <v>18</v>
      </c>
      <c r="C6" s="12">
        <f>'Данные для ввода на bus.gov.ru'!AL5*0.4</f>
        <v>40</v>
      </c>
      <c r="D6" s="25">
        <f>IFERROR((('Данные для ввода на bus.gov.ru'!AN5/'Данные для ввода на bus.gov.ru'!AO5)*100)*0.3,0)</f>
        <v>30</v>
      </c>
      <c r="E6" s="25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str">
        <f>'Данные для ввода на bus.gov.ru'!D6</f>
        <v>МБОУ "Куйбышевская средняя общеобразовательная школа"</v>
      </c>
      <c r="B7" s="12">
        <f>'Данные для ввода на bus.gov.ru'!AH6*0.3</f>
        <v>6</v>
      </c>
      <c r="C7" s="12">
        <f>'Данные для ввода на bus.gov.ru'!AL6*0.4</f>
        <v>40</v>
      </c>
      <c r="D7" s="25">
        <f>IFERROR((('Данные для ввода на bus.gov.ru'!AN6/'Данные для ввода на bus.gov.ru'!AO6)*100)*0.3,0)</f>
        <v>22.5</v>
      </c>
      <c r="E7" s="25">
        <f t="shared" si="0"/>
        <v>68.5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str">
        <f>'Данные для ввода на bus.gov.ru'!D7</f>
        <v>МБОУ "Новоалександровская средняя общеобразовательная школа"</v>
      </c>
      <c r="B8" s="12">
        <f>'Данные для ввода на bus.gov.ru'!AH7*0.3</f>
        <v>18</v>
      </c>
      <c r="C8" s="12">
        <f>'Данные для ввода на bus.gov.ru'!AL7*0.4</f>
        <v>40</v>
      </c>
      <c r="D8" s="25">
        <f>IFERROR((('Данные для ввода на bus.gov.ru'!AN7/'Данные для ввода на bus.gov.ru'!AO7)*100)*0.3,0)</f>
        <v>30</v>
      </c>
      <c r="E8" s="25">
        <f t="shared" si="0"/>
        <v>88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str">
        <f>'Данные для ввода на bus.gov.ru'!D8</f>
        <v>МБОУ "Новониколаевская средняя общеобразовательная школа""</v>
      </c>
      <c r="B9" s="12">
        <f>'Данные для ввода на bus.gov.ru'!AH8*0.3</f>
        <v>0</v>
      </c>
      <c r="C9" s="12">
        <f>'Данные для ввода на bus.gov.ru'!AL8*0.4</f>
        <v>40</v>
      </c>
      <c r="D9" s="25">
        <f>IFERROR((('Данные для ввода на bus.gov.ru'!AN8/'Данные для ввода на bus.gov.ru'!AO8)*100)*0.3,0)</f>
        <v>22.5</v>
      </c>
      <c r="E9" s="25">
        <f t="shared" si="0"/>
        <v>62.5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"Новороссийская средняя общеобразовательная школа"</v>
      </c>
      <c r="B10" s="12">
        <f>'Данные для ввода на bus.gov.ru'!AH9*0.3</f>
        <v>18</v>
      </c>
      <c r="C10" s="12">
        <f>'Данные для ввода на bus.gov.ru'!AL9*0.4</f>
        <v>40</v>
      </c>
      <c r="D10" s="25">
        <f>IFERROR((('Данные для ввода на bus.gov.ru'!AN9/'Данные для ввода на bus.gov.ru'!AO9)*100)*0.3,0)</f>
        <v>24</v>
      </c>
      <c r="E10" s="25">
        <f t="shared" si="0"/>
        <v>82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str">
        <f>'Данные для ввода на bus.gov.ru'!D10</f>
        <v>МБОУ "Половинкинская средняя общеобразовательная школа"</v>
      </c>
      <c r="B11" s="12">
        <f>'Данные для ввода на bus.gov.ru'!AH10*0.3</f>
        <v>18</v>
      </c>
      <c r="C11" s="12">
        <f>'Данные для ввода на bus.gov.ru'!AL10*0.4</f>
        <v>40</v>
      </c>
      <c r="D11" s="25">
        <f>IFERROR((('Данные для ввода на bus.gov.ru'!AN10/'Данные для ввода на bus.gov.ru'!AO10)*100)*0.3,0)</f>
        <v>30</v>
      </c>
      <c r="E11" s="25">
        <f t="shared" si="0"/>
        <v>88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str">
        <f>'Данные для ввода на bus.gov.ru'!D11</f>
        <v>МБОУ "Ракитовская средняя общеобразовательная школа"</v>
      </c>
      <c r="B12" s="12">
        <f>'Данные для ввода на bus.gov.ru'!AH11*0.3</f>
        <v>18</v>
      </c>
      <c r="C12" s="12">
        <f>'Данные для ввода на bus.gov.ru'!AL11*0.4</f>
        <v>40</v>
      </c>
      <c r="D12" s="25">
        <f>IFERROR((('Данные для ввода на bus.gov.ru'!AN11/'Данные для ввода на bus.gov.ru'!AO11)*100)*0.3,0)</f>
        <v>30</v>
      </c>
      <c r="E12" s="25">
        <f t="shared" si="0"/>
        <v>88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A13" s="3" t="str">
        <f>'Данные для ввода на bus.gov.ru'!D12</f>
        <v>МБОУ "Рубцовская районная средняя общеобразовательная школа №1"</v>
      </c>
      <c r="B13" s="12">
        <f>'Данные для ввода на bus.gov.ru'!AH12*0.3</f>
        <v>24</v>
      </c>
      <c r="C13" s="12">
        <f>'Данные для ввода на bus.gov.ru'!AL12*0.4</f>
        <v>40</v>
      </c>
      <c r="D13" s="25">
        <f>IFERROR((('Данные для ввода на bus.gov.ru'!AN12/'Данные для ввода на bus.gov.ru'!AO12)*100)*0.3,0)</f>
        <v>25.714285714285712</v>
      </c>
      <c r="E13" s="25">
        <f t="shared" si="0"/>
        <v>89.714285714285708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A14" s="3" t="str">
        <f>'Данные для ввода на bus.gov.ru'!D13</f>
        <v>МБОУ "Самарская средняя общеобразовательная школа"</v>
      </c>
      <c r="B14" s="12">
        <f>'Данные для ввода на bus.gov.ru'!AH13*0.3</f>
        <v>24</v>
      </c>
      <c r="C14" s="12">
        <f>'Данные для ввода на bus.gov.ru'!AL13*0.4</f>
        <v>40</v>
      </c>
      <c r="D14" s="25">
        <f>IFERROR((('Данные для ввода на bus.gov.ru'!AN13/'Данные для ввода на bus.gov.ru'!AO13)*100)*0.3,0)</f>
        <v>30</v>
      </c>
      <c r="E14" s="25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opLeftCell="A4" workbookViewId="0">
      <selection activeCell="B3" sqref="B3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82" customHeight="1" x14ac:dyDescent="0.3">
      <c r="A1" s="22" t="s">
        <v>158</v>
      </c>
      <c r="B1" s="23" t="s">
        <v>169</v>
      </c>
      <c r="C1" s="23" t="s">
        <v>170</v>
      </c>
      <c r="D1" s="23" t="s">
        <v>171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163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3">
      <c r="A3" s="3" t="str">
        <f>'Данные для ввода на bus.gov.ru'!D2</f>
        <v>МБОУ "Безрукавская средняя общеобразовательная школа"</v>
      </c>
      <c r="B3" s="25">
        <f>(('Данные для ввода на bus.gov.ru'!AQ2/'Данные для ввода на bus.gov.ru'!AR2)*100)*0.4</f>
        <v>38.584070796460175</v>
      </c>
      <c r="C3" s="21">
        <f>(('Данные для ввода на bus.gov.ru'!AT2/'Данные для ввода на bus.gov.ru'!AU2)*100)*0.4</f>
        <v>39.292035398230091</v>
      </c>
      <c r="D3" s="25">
        <f>(('Данные для ввода на bus.gov.ru'!AW2/'Данные для ввода на bus.gov.ru'!AX2)*100)*0.2</f>
        <v>20</v>
      </c>
      <c r="E3" s="25">
        <f t="shared" ref="E3:E14" si="0">B3+C3+D3</f>
        <v>97.876106194690266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bus.gov.ru'!D3</f>
        <v>МБОУ "Бобковская средняя общеобразовательная школа"</v>
      </c>
      <c r="B4" s="25">
        <f>(('Данные для ввода на bus.gov.ru'!AQ3/'Данные для ввода на bus.gov.ru'!AR3)*100)*0.4</f>
        <v>29.333333333333332</v>
      </c>
      <c r="C4" s="21">
        <f>(('Данные для ввода на bus.gov.ru'!AT3/'Данные для ввода на bus.gov.ru'!AU3)*100)*0.4</f>
        <v>32.242424242424242</v>
      </c>
      <c r="D4" s="25">
        <f>(('Данные для ввода на bus.gov.ru'!AW3/'Данные для ввода на bus.gov.ru'!AX3)*100)*0.2</f>
        <v>18.125</v>
      </c>
      <c r="E4" s="25">
        <f t="shared" si="0"/>
        <v>79.700757575757578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25">
        <f>(('Данные для ввода на bus.gov.ru'!AQ4/'Данные для ввода на bus.gov.ru'!AR4)*100)*0.4</f>
        <v>34.588859416445622</v>
      </c>
      <c r="C5" s="21">
        <f>(('Данные для ввода на bus.gov.ru'!AT4/'Данные для ввода на bus.gov.ru'!AU4)*100)*0.4</f>
        <v>36.286472148541115</v>
      </c>
      <c r="D5" s="25">
        <f>(('Данные для ввода на bus.gov.ru'!AW4/'Данные для ввода на bus.gov.ru'!AX4)*100)*0.2</f>
        <v>18.730158730158731</v>
      </c>
      <c r="E5" s="25">
        <f t="shared" si="0"/>
        <v>89.605490295145472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str">
        <f>'Данные для ввода на bus.gov.ru'!D5</f>
        <v>МБОУ "Зеленодубравинская средняя общеобразовательная школа"</v>
      </c>
      <c r="B6" s="25">
        <f>(('Данные для ввода на bus.gov.ru'!AQ5/'Данные для ввода на bus.gov.ru'!AR5)*100)*0.4</f>
        <v>40</v>
      </c>
      <c r="C6" s="21">
        <f>(('Данные для ввода на bus.gov.ru'!AT5/'Данные для ввода на bus.gov.ru'!AU5)*100)*0.4</f>
        <v>40</v>
      </c>
      <c r="D6" s="25">
        <f>(('Данные для ввода на bus.gov.ru'!AW5/'Данные для ввода на bus.gov.ru'!AX5)*100)*0.2</f>
        <v>20</v>
      </c>
      <c r="E6" s="25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str">
        <f>'Данные для ввода на bus.gov.ru'!D6</f>
        <v>МБОУ "Куйбышевская средняя общеобразовательная школа"</v>
      </c>
      <c r="B7" s="25">
        <f>(('Данные для ввода на bus.gov.ru'!AQ6/'Данные для ввода на bus.gov.ru'!AR6)*100)*0.4</f>
        <v>39.15789473684211</v>
      </c>
      <c r="C7" s="21">
        <f>(('Данные для ввода на bus.gov.ru'!AT6/'Данные для ввода на bus.gov.ru'!AU6)*100)*0.4</f>
        <v>37.89473684210526</v>
      </c>
      <c r="D7" s="25">
        <f>(('Данные для ввода на bus.gov.ru'!AW6/'Данные для ввода на bus.gov.ru'!AX6)*100)*0.2</f>
        <v>20</v>
      </c>
      <c r="E7" s="25">
        <f t="shared" si="0"/>
        <v>97.05263157894737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str">
        <f>'Данные для ввода на bus.gov.ru'!D7</f>
        <v>МБОУ "Новоалександровская средняя общеобразовательная школа"</v>
      </c>
      <c r="B8" s="25">
        <f>(('Данные для ввода на bus.gov.ru'!AQ7/'Данные для ввода на bus.gov.ru'!AR7)*100)*0.4</f>
        <v>38.113207547169814</v>
      </c>
      <c r="C8" s="21">
        <f>(('Данные для ввода на bus.gov.ru'!AT7/'Данные для ввода на bus.gov.ru'!AU7)*100)*0.4</f>
        <v>37.735849056603776</v>
      </c>
      <c r="D8" s="25">
        <f>(('Данные для ввода на bus.gov.ru'!AW7/'Данные для ввода на bus.gov.ru'!AX7)*100)*0.2</f>
        <v>19.722222222222225</v>
      </c>
      <c r="E8" s="25">
        <f t="shared" si="0"/>
        <v>95.571278825995819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str">
        <f>'Данные для ввода на bus.gov.ru'!D8</f>
        <v>МБОУ "Новониколаевская средняя общеобразовательная школа""</v>
      </c>
      <c r="B9" s="25">
        <f>(('Данные для ввода на bus.gov.ru'!AQ8/'Данные для ввода на bus.gov.ru'!AR8)*100)*0.4</f>
        <v>38.620689655172413</v>
      </c>
      <c r="C9" s="21">
        <f>(('Данные для ввода на bus.gov.ru'!AT8/'Данные для ввода на bus.gov.ru'!AU8)*100)*0.4</f>
        <v>38.620689655172413</v>
      </c>
      <c r="D9" s="25">
        <f>(('Данные для ввода на bus.gov.ru'!AW8/'Данные для ввода на bus.gov.ru'!AX8)*100)*0.2</f>
        <v>19.344262295081968</v>
      </c>
      <c r="E9" s="25">
        <f t="shared" si="0"/>
        <v>96.585641605426787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"Новороссийская средняя общеобразовательная школа"</v>
      </c>
      <c r="B10" s="25">
        <f>(('Данные для ввода на bus.gov.ru'!AQ9/'Данные для ввода на bus.gov.ru'!AR9)*100)*0.4</f>
        <v>38.350515463917525</v>
      </c>
      <c r="C10" s="21">
        <f>(('Данные для ввода на bus.gov.ru'!AT9/'Данные для ввода на bus.gov.ru'!AU9)*100)*0.4</f>
        <v>38.762886597938149</v>
      </c>
      <c r="D10" s="25">
        <f>(('Данные для ввода на bus.gov.ru'!AW9/'Данные для ввода на bus.gov.ru'!AX9)*100)*0.2</f>
        <v>20</v>
      </c>
      <c r="E10" s="25">
        <f t="shared" si="0"/>
        <v>97.11340206185568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str">
        <f>'Данные для ввода на bus.gov.ru'!D10</f>
        <v>МБОУ "Половинкинская средняя общеобразовательная школа"</v>
      </c>
      <c r="B11" s="25">
        <f>(('Данные для ввода на bus.gov.ru'!AQ10/'Данные для ввода на bus.gov.ru'!AR10)*100)*0.4</f>
        <v>40</v>
      </c>
      <c r="C11" s="21">
        <f>(('Данные для ввода на bus.gov.ru'!AT10/'Данные для ввода на bus.gov.ru'!AU10)*100)*0.4</f>
        <v>40</v>
      </c>
      <c r="D11" s="25">
        <f>(('Данные для ввода на bus.gov.ru'!AW10/'Данные для ввода на bus.gov.ru'!AX10)*100)*0.2</f>
        <v>20</v>
      </c>
      <c r="E11" s="25">
        <f t="shared" si="0"/>
        <v>100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str">
        <f>'Данные для ввода на bus.gov.ru'!D11</f>
        <v>МБОУ "Ракитовская средняя общеобразовательная школа"</v>
      </c>
      <c r="B12" s="25">
        <f>(('Данные для ввода на bus.gov.ru'!AQ11/'Данные для ввода на bus.gov.ru'!AR11)*100)*0.4</f>
        <v>37.288135593220339</v>
      </c>
      <c r="C12" s="21">
        <f>(('Данные для ввода на bus.gov.ru'!AT11/'Данные для ввода на bus.gov.ru'!AU11)*100)*0.4</f>
        <v>37.96610169491526</v>
      </c>
      <c r="D12" s="25">
        <f>(('Данные для ввода на bus.gov.ru'!AW11/'Данные для ввода на bus.gov.ru'!AX11)*100)*0.2</f>
        <v>19.047619047619047</v>
      </c>
      <c r="E12" s="25">
        <f t="shared" si="0"/>
        <v>94.30185633575465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A13" s="3" t="str">
        <f>'Данные для ввода на bus.gov.ru'!D12</f>
        <v>МБОУ "Рубцовская районная средняя общеобразовательная школа №1"</v>
      </c>
      <c r="B13" s="25">
        <f>(('Данные для ввода на bus.gov.ru'!AQ12/'Данные для ввода на bus.gov.ru'!AR12)*100)*0.4</f>
        <v>34.4</v>
      </c>
      <c r="C13" s="21">
        <f>(('Данные для ввода на bus.gov.ru'!AT12/'Данные для ввода на bus.gov.ru'!AU12)*100)*0.4</f>
        <v>34.4</v>
      </c>
      <c r="D13" s="25">
        <f>(('Данные для ввода на bus.gov.ru'!AW12/'Данные для ввода на bus.gov.ru'!AX12)*100)*0.2</f>
        <v>20</v>
      </c>
      <c r="E13" s="25">
        <f t="shared" si="0"/>
        <v>88.8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A14" s="3" t="str">
        <f>'Данные для ввода на bus.gov.ru'!D13</f>
        <v>МБОУ "Самарская средняя общеобразовательная школа"</v>
      </c>
      <c r="B14" s="25">
        <f>(('Данные для ввода на bus.gov.ru'!AQ13/'Данные для ввода на bus.gov.ru'!AR13)*100)*0.4</f>
        <v>36.190476190476197</v>
      </c>
      <c r="C14" s="21">
        <f>(('Данные для ввода на bus.gov.ru'!AT13/'Данные для ввода на bus.gov.ru'!AU13)*100)*0.4</f>
        <v>36.82539682539683</v>
      </c>
      <c r="D14" s="25">
        <f>(('Данные для ввода на bus.gov.ru'!AW13/'Данные для ввода на bus.gov.ru'!AX13)*100)*0.2</f>
        <v>19.444444444444443</v>
      </c>
      <c r="E14" s="25">
        <f t="shared" si="0"/>
        <v>92.460317460317469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13.25" customHeight="1" x14ac:dyDescent="0.3">
      <c r="A1" s="12" t="s">
        <v>158</v>
      </c>
      <c r="B1" s="23" t="s">
        <v>172</v>
      </c>
      <c r="C1" s="23" t="s">
        <v>173</v>
      </c>
      <c r="D1" s="23" t="s">
        <v>174</v>
      </c>
      <c r="E1" s="23" t="s">
        <v>162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163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 t="str">
        <f>'Данные для ввода на bus.gov.ru'!D2</f>
        <v>МБОУ "Безрукавская средняя общеобразовательная школа"</v>
      </c>
      <c r="B3" s="25">
        <f>(('Данные для ввода на bus.gov.ru'!AZ2/'Данные для ввода на bus.gov.ru'!BA2)*100)*0.3</f>
        <v>28.407079646017699</v>
      </c>
      <c r="C3" s="25">
        <f>(('Данные для ввода на bus.gov.ru'!BC2/'Данные для ввода на bus.gov.ru'!BD2)*100)*0.2</f>
        <v>19.469026548672566</v>
      </c>
      <c r="D3" s="25">
        <f>(('Данные для ввода на bus.gov.ru'!BF2/'Данные для ввода на bus.gov.ru'!BG2)*100)*0.5</f>
        <v>49.557522123893804</v>
      </c>
      <c r="E3" s="25">
        <f t="shared" ref="E3:E14" si="0">B3+C3+D3</f>
        <v>97.43362831858407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 t="str">
        <f>'Данные для ввода на bus.gov.ru'!D3</f>
        <v>МБОУ "Бобковская средняя общеобразовательная школа"</v>
      </c>
      <c r="B4" s="25">
        <f>(('Данные для ввода на bus.gov.ru'!AZ3/'Данные для ввода на bus.gov.ru'!BA3)*100)*0.3</f>
        <v>21.454545454545453</v>
      </c>
      <c r="C4" s="25">
        <f>(('Данные для ввода на bus.gov.ru'!BC3/'Данные для ввода на bus.gov.ru'!BD3)*100)*0.2</f>
        <v>17.09090909090909</v>
      </c>
      <c r="D4" s="25">
        <f>(('Данные для ввода на bus.gov.ru'!BF3/'Данные для ввода на bus.gov.ru'!BG3)*100)*0.5</f>
        <v>40.303030303030305</v>
      </c>
      <c r="E4" s="25">
        <f t="shared" si="0"/>
        <v>78.848484848484844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 t="str">
        <f>'Данные для ввода на bus.gov.ru'!D4</f>
        <v>МБОУ "Веселоярская средняя общеобразовательная школа имени Героя России Сергея Шрайнера"</v>
      </c>
      <c r="B5" s="25">
        <f>(('Данные для ввода на bus.gov.ru'!AZ4/'Данные для ввода на bus.gov.ru'!BA4)*100)*0.3</f>
        <v>24.190981432360743</v>
      </c>
      <c r="C5" s="25">
        <f>(('Данные для ввода на bus.gov.ru'!BC4/'Данные для ввода на bus.gov.ru'!BD4)*100)*0.2</f>
        <v>16.870026525198941</v>
      </c>
      <c r="D5" s="25">
        <f>(('Данные для ввода на bus.gov.ru'!BF4/'Данные для ввода на bus.gov.ru'!BG4)*100)*0.5</f>
        <v>42.440318302387269</v>
      </c>
      <c r="E5" s="25">
        <f t="shared" si="0"/>
        <v>83.50132625994695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 t="str">
        <f>'Данные для ввода на bus.gov.ru'!D5</f>
        <v>МБОУ "Зеленодубравинская средняя общеобразовательная школа"</v>
      </c>
      <c r="B6" s="25">
        <f>(('Данные для ввода на bus.gov.ru'!AZ5/'Данные для ввода на bus.gov.ru'!BA5)*100)*0.3</f>
        <v>27.65625</v>
      </c>
      <c r="C6" s="25">
        <f>(('Данные для ввода на bus.gov.ru'!BC5/'Данные для ввода на bus.gov.ru'!BD5)*100)*0.2</f>
        <v>19.6875</v>
      </c>
      <c r="D6" s="25">
        <f>(('Данные для ввода на bus.gov.ru'!BF5/'Данные для ввода на bus.gov.ru'!BG5)*100)*0.5</f>
        <v>50</v>
      </c>
      <c r="E6" s="25">
        <f t="shared" si="0"/>
        <v>97.34375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 t="str">
        <f>'Данные для ввода на bus.gov.ru'!D6</f>
        <v>МБОУ "Куйбышевская средняя общеобразовательная школа"</v>
      </c>
      <c r="B7" s="25">
        <f>(('Данные для ввода на bus.gov.ru'!AZ6/'Данные для ввода на bus.gov.ru'!BA6)*100)*0.3</f>
        <v>25.578947368421051</v>
      </c>
      <c r="C7" s="25">
        <f>(('Данные для ввода на bus.gov.ru'!BC6/'Данные для ввода на bus.gov.ru'!BD6)*100)*0.2</f>
        <v>18.94736842105263</v>
      </c>
      <c r="D7" s="25">
        <f>(('Данные для ввода на bus.gov.ru'!BF6/'Данные для ввода на bus.gov.ru'!BG6)*100)*0.5</f>
        <v>46.315789473684212</v>
      </c>
      <c r="E7" s="25">
        <f t="shared" si="0"/>
        <v>90.84210526315789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 t="str">
        <f>'Данные для ввода на bus.gov.ru'!D7</f>
        <v>МБОУ "Новоалександровская средняя общеобразовательная школа"</v>
      </c>
      <c r="B8" s="25">
        <f>(('Данные для ввода на bus.gov.ru'!AZ7/'Данные для ввода на bus.gov.ru'!BA7)*100)*0.3</f>
        <v>26.320754716981135</v>
      </c>
      <c r="C8" s="25">
        <f>(('Данные для ввода на bus.gov.ru'!BC7/'Данные для ввода на bus.gov.ru'!BD7)*100)*0.2</f>
        <v>18.867924528301888</v>
      </c>
      <c r="D8" s="25">
        <f>(('Данные для ввода на bus.gov.ru'!BF7/'Данные для ввода на bus.gov.ru'!BG7)*100)*0.5</f>
        <v>46.226415094339622</v>
      </c>
      <c r="E8" s="25">
        <f t="shared" si="0"/>
        <v>91.415094339622641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 t="str">
        <f>'Данные для ввода на bus.gov.ru'!D8</f>
        <v>МБОУ "Новониколаевская средняя общеобразовательная школа""</v>
      </c>
      <c r="B9" s="25">
        <f>(('Данные для ввода на bus.gov.ru'!AZ8/'Данные для ввода на bus.gov.ru'!BA8)*100)*0.3</f>
        <v>28.275862068965516</v>
      </c>
      <c r="C9" s="25">
        <f>(('Данные для ввода на bus.gov.ru'!BC8/'Данные для ввода на bus.gov.ru'!BD8)*100)*0.2</f>
        <v>18.850574712643677</v>
      </c>
      <c r="D9" s="25">
        <f>(('Данные для ввода на bus.gov.ru'!BF8/'Данные для ввода на bus.gov.ru'!BG8)*100)*0.5</f>
        <v>50</v>
      </c>
      <c r="E9" s="25">
        <f t="shared" si="0"/>
        <v>97.126436781609186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"Новороссийская средняя общеобразовательная школа"</v>
      </c>
      <c r="B10" s="25">
        <f>(('Данные для ввода на bus.gov.ru'!AZ9/'Данные для ввода на bus.gov.ru'!BA9)*100)*0.3</f>
        <v>25.979381443298969</v>
      </c>
      <c r="C10" s="25">
        <f>(('Данные для ввода на bus.gov.ru'!BC9/'Данные для ввода на bus.gov.ru'!BD9)*100)*0.2</f>
        <v>18.762886597938145</v>
      </c>
      <c r="D10" s="25">
        <f>(('Данные для ввода на bus.gov.ru'!BF9/'Данные для ввода на bus.gov.ru'!BG9)*100)*0.5</f>
        <v>46.907216494845358</v>
      </c>
      <c r="E10" s="25">
        <f t="shared" si="0"/>
        <v>91.649484536082468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 t="str">
        <f>'Данные для ввода на bus.gov.ru'!D10</f>
        <v>МБОУ "Половинкинская средняя общеобразовательная школа"</v>
      </c>
      <c r="B11" s="25">
        <f>(('Данные для ввода на bus.gov.ru'!AZ10/'Данные для ввода на bus.gov.ru'!BA10)*100)*0.3</f>
        <v>30</v>
      </c>
      <c r="C11" s="25">
        <f>(('Данные для ввода на bus.gov.ru'!BC10/'Данные для ввода на bus.gov.ru'!BD10)*100)*0.2</f>
        <v>20</v>
      </c>
      <c r="D11" s="25">
        <f>(('Данные для ввода на bus.gov.ru'!BF10/'Данные для ввода на bus.gov.ru'!BG10)*100)*0.5</f>
        <v>50</v>
      </c>
      <c r="E11" s="25">
        <f t="shared" si="0"/>
        <v>100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 t="str">
        <f>'Данные для ввода на bus.gov.ru'!D11</f>
        <v>МБОУ "Ракитовская средняя общеобразовательная школа"</v>
      </c>
      <c r="B12" s="25">
        <f>(('Данные для ввода на bus.gov.ru'!AZ11/'Данные для ввода на bus.gov.ru'!BA11)*100)*0.3</f>
        <v>25.932203389830509</v>
      </c>
      <c r="C12" s="25">
        <f>(('Данные для ввода на bus.gov.ru'!BC11/'Данные для ввода на bus.gov.ru'!BD11)*100)*0.2</f>
        <v>17.627118644067796</v>
      </c>
      <c r="D12" s="25">
        <f>(('Данные для ввода на bus.gov.ru'!BF11/'Данные для ввода на bus.gov.ru'!BG11)*100)*0.5</f>
        <v>46.610169491525419</v>
      </c>
      <c r="E12" s="25">
        <f t="shared" si="0"/>
        <v>90.169491525423723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A13" s="3" t="str">
        <f>'Данные для ввода на bus.gov.ru'!D12</f>
        <v>МБОУ "Рубцовская районная средняя общеобразовательная школа №1"</v>
      </c>
      <c r="B13" s="25">
        <f>(('Данные для ввода на bus.gov.ru'!AZ12/'Данные для ввода на bus.gov.ru'!BA12)*100)*0.3</f>
        <v>20.399999999999999</v>
      </c>
      <c r="C13" s="25">
        <f>(('Данные для ввода на bus.gov.ru'!BC12/'Данные для ввода на bus.gov.ru'!BD12)*100)*0.2</f>
        <v>16.8</v>
      </c>
      <c r="D13" s="25">
        <f>(('Данные для ввода на bus.gov.ru'!BF12/'Данные для ввода на bus.gov.ru'!BG12)*100)*0.5</f>
        <v>43</v>
      </c>
      <c r="E13" s="25">
        <f t="shared" si="0"/>
        <v>80.2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A14" s="3" t="str">
        <f>'Данные для ввода на bus.gov.ru'!D13</f>
        <v>МБОУ "Самарская средняя общеобразовательная школа"</v>
      </c>
      <c r="B14" s="25">
        <f>(('Данные для ввода на bus.gov.ru'!AZ13/'Данные для ввода на bus.gov.ru'!BA13)*100)*0.3</f>
        <v>24.761904761904759</v>
      </c>
      <c r="C14" s="25">
        <f>(('Данные для ввода на bus.gov.ru'!BC13/'Данные для ввода на bus.gov.ru'!BD13)*100)*0.2</f>
        <v>16.507936507936506</v>
      </c>
      <c r="D14" s="25">
        <f>(('Данные для ввода на bus.gov.ru'!BF13/'Данные для ввода на bus.gov.ru'!BG13)*100)*0.5</f>
        <v>44.444444444444443</v>
      </c>
      <c r="E14" s="25">
        <f t="shared" si="0"/>
        <v>85.714285714285708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G14" sqref="G14"/>
    </sheetView>
  </sheetViews>
  <sheetFormatPr defaultColWidth="14.44140625" defaultRowHeight="15" customHeight="1" x14ac:dyDescent="0.3"/>
  <cols>
    <col min="1" max="1" width="78.6640625" customWidth="1"/>
    <col min="2" max="26" width="14.44140625" customWidth="1"/>
  </cols>
  <sheetData>
    <row r="1" spans="1:26" ht="81" customHeight="1" x14ac:dyDescent="0.3">
      <c r="A1" s="22" t="s">
        <v>175</v>
      </c>
      <c r="B1" s="28" t="s">
        <v>176</v>
      </c>
      <c r="C1" s="29" t="s">
        <v>177</v>
      </c>
      <c r="D1" s="29" t="s">
        <v>178</v>
      </c>
      <c r="E1" s="29" t="s">
        <v>179</v>
      </c>
      <c r="F1" s="29" t="s">
        <v>180</v>
      </c>
      <c r="G1" s="2" t="s">
        <v>181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20" t="s">
        <v>163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14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3">
      <c r="A3" s="3" t="str">
        <f>'Критерий 1'!A3</f>
        <v>МБОУ "Безрукавская средняя общеобразовательная школа"</v>
      </c>
      <c r="B3" s="21">
        <f>'Критерий 1'!E3</f>
        <v>94.236997819993775</v>
      </c>
      <c r="C3" s="21">
        <f>'Критерий 2'!D3</f>
        <v>95.575221238938042</v>
      </c>
      <c r="D3" s="21">
        <f>'Критерий 3'!E3</f>
        <v>77.714285714285708</v>
      </c>
      <c r="E3" s="21">
        <f>'Критерий 4'!E3</f>
        <v>97.876106194690266</v>
      </c>
      <c r="F3" s="21">
        <f>'Критерий 5'!E3</f>
        <v>97.43362831858407</v>
      </c>
      <c r="G3" s="21">
        <f t="shared" si="0"/>
        <v>92.567247857298369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3" t="str">
        <f>'Критерий 1'!A4</f>
        <v>МБОУ "Бобковская средняя общеобразовательная школа"</v>
      </c>
      <c r="B4" s="21">
        <f>'Критерий 1'!E4</f>
        <v>91.177392964275981</v>
      </c>
      <c r="C4" s="21">
        <f>'Критерий 2'!D4</f>
        <v>87.27272727272728</v>
      </c>
      <c r="D4" s="21">
        <f>'Критерий 3'!E4</f>
        <v>80.5</v>
      </c>
      <c r="E4" s="21">
        <f>'Критерий 4'!E4</f>
        <v>79.700757575757578</v>
      </c>
      <c r="F4" s="21">
        <f>'Критерий 5'!E4</f>
        <v>78.848484848484844</v>
      </c>
      <c r="G4" s="21">
        <f t="shared" si="0"/>
        <v>83.499872532249128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3" t="str">
        <f>'Критерий 1'!A5</f>
        <v>МБОУ "Веселоярская средняя общеобразовательная школа имени Героя России Сергея Шрайнера"</v>
      </c>
      <c r="B5" s="21">
        <f>'Критерий 1'!E5</f>
        <v>90.983666061706003</v>
      </c>
      <c r="C5" s="21">
        <f>'Критерий 2'!D5</f>
        <v>88.063660477453581</v>
      </c>
      <c r="D5" s="21">
        <f>'Критерий 3'!E5</f>
        <v>88</v>
      </c>
      <c r="E5" s="21">
        <f>'Критерий 4'!E5</f>
        <v>89.605490295145472</v>
      </c>
      <c r="F5" s="21">
        <f>'Критерий 5'!E5</f>
        <v>83.50132625994695</v>
      </c>
      <c r="G5" s="21">
        <f t="shared" si="0"/>
        <v>88.030828618850407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3" t="str">
        <f>'Критерий 1'!A6</f>
        <v>МБОУ "Зеленодубравинская средняя общеобразовательная школа"</v>
      </c>
      <c r="B6" s="21">
        <f>'Критерий 1'!E6</f>
        <v>92.89473684210526</v>
      </c>
      <c r="C6" s="21">
        <f>'Критерий 2'!D6</f>
        <v>97.65625</v>
      </c>
      <c r="D6" s="21">
        <f>'Критерий 3'!E6</f>
        <v>88</v>
      </c>
      <c r="E6" s="21">
        <f>'Критерий 4'!E6</f>
        <v>100</v>
      </c>
      <c r="F6" s="21">
        <f>'Критерий 5'!E6</f>
        <v>97.34375</v>
      </c>
      <c r="G6" s="21">
        <f t="shared" si="0"/>
        <v>95.178947368421049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3" t="str">
        <f>'Критерий 1'!A7</f>
        <v>МБОУ "Куйбышевская средняя общеобразовательная школа"</v>
      </c>
      <c r="B7" s="21">
        <f>'Критерий 1'!E7</f>
        <v>92.352472089314205</v>
      </c>
      <c r="C7" s="21">
        <f>'Критерий 2'!D7</f>
        <v>92.631578947368411</v>
      </c>
      <c r="D7" s="21">
        <f>'Критерий 3'!E7</f>
        <v>68.5</v>
      </c>
      <c r="E7" s="21">
        <f>'Критерий 4'!E7</f>
        <v>97.05263157894737</v>
      </c>
      <c r="F7" s="21">
        <f>'Критерий 5'!E7</f>
        <v>90.84210526315789</v>
      </c>
      <c r="G7" s="21">
        <f t="shared" si="0"/>
        <v>88.275757575757581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3" t="str">
        <f>'Критерий 1'!A8</f>
        <v>МБОУ "Новоалександровская средняя общеобразовательная школа"</v>
      </c>
      <c r="B8" s="21">
        <f>'Критерий 1'!E8</f>
        <v>94.191729323308266</v>
      </c>
      <c r="C8" s="21">
        <f>'Критерий 2'!D8</f>
        <v>93.867924528301899</v>
      </c>
      <c r="D8" s="21">
        <f>'Критерий 3'!E8</f>
        <v>88</v>
      </c>
      <c r="E8" s="21">
        <f>'Критерий 4'!E8</f>
        <v>95.571278825995819</v>
      </c>
      <c r="F8" s="21">
        <f>'Критерий 5'!E8</f>
        <v>91.415094339622641</v>
      </c>
      <c r="G8" s="21">
        <f t="shared" si="0"/>
        <v>92.609205403445728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">
      <c r="A9" s="3" t="str">
        <f>'Критерий 1'!A9</f>
        <v>МБОУ "Новониколаевская средняя общеобразовательная школа""</v>
      </c>
      <c r="B9" s="21">
        <f>'Критерий 1'!E9</f>
        <v>93.979532163742689</v>
      </c>
      <c r="C9" s="21">
        <f>'Критерий 2'!D9</f>
        <v>97.126436781609186</v>
      </c>
      <c r="D9" s="21">
        <f>'Критерий 3'!E9</f>
        <v>62.5</v>
      </c>
      <c r="E9" s="21">
        <f>'Критерий 4'!E9</f>
        <v>96.585641605426787</v>
      </c>
      <c r="F9" s="21">
        <f>'Критерий 5'!E9</f>
        <v>97.126436781609186</v>
      </c>
      <c r="G9" s="38">
        <f t="shared" si="0"/>
        <v>89.463609466477578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3" t="str">
        <f>'Критерий 1'!A10</f>
        <v>МБОУ "Новороссийская средняя общеобразовательная школа"</v>
      </c>
      <c r="B10" s="21">
        <f>'Критерий 1'!E10</f>
        <v>94.04083484573502</v>
      </c>
      <c r="C10" s="21">
        <f>'Критерий 2'!D10</f>
        <v>96.907216494845358</v>
      </c>
      <c r="D10" s="21">
        <f>'Критерий 3'!E10</f>
        <v>82</v>
      </c>
      <c r="E10" s="21">
        <f>'Критерий 4'!E10</f>
        <v>97.11340206185568</v>
      </c>
      <c r="F10" s="21">
        <f>'Критерий 5'!E10</f>
        <v>91.649484536082468</v>
      </c>
      <c r="G10" s="21">
        <f t="shared" si="0"/>
        <v>92.342187587703705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3" t="str">
        <f>'Критерий 1'!A11</f>
        <v>МБОУ "Половинкинская средняя общеобразовательная школа"</v>
      </c>
      <c r="B11" s="21">
        <f>'Критерий 1'!E11</f>
        <v>90.526315789473685</v>
      </c>
      <c r="C11" s="21">
        <f>'Критерий 2'!D11</f>
        <v>100</v>
      </c>
      <c r="D11" s="21">
        <f>'Критерий 3'!E11</f>
        <v>88</v>
      </c>
      <c r="E11" s="21">
        <f>'Критерий 4'!E11</f>
        <v>100</v>
      </c>
      <c r="F11" s="21">
        <f>'Критерий 5'!E11</f>
        <v>100</v>
      </c>
      <c r="G11" s="21">
        <f t="shared" si="0"/>
        <v>95.705263157894734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">
      <c r="A12" s="3" t="str">
        <f>'Критерий 1'!A12</f>
        <v>МБОУ "Ракитовская средняя общеобразовательная школа"</v>
      </c>
      <c r="B12" s="21">
        <f>'Критерий 1'!E12</f>
        <v>95.615220483641536</v>
      </c>
      <c r="C12" s="21">
        <f>'Критерий 2'!D12</f>
        <v>93.220338983050851</v>
      </c>
      <c r="D12" s="21">
        <f>'Критерий 3'!E12</f>
        <v>88</v>
      </c>
      <c r="E12" s="21">
        <f>'Критерий 4'!E12</f>
        <v>94.30185633575465</v>
      </c>
      <c r="F12" s="21">
        <f>'Критерий 5'!E12</f>
        <v>90.169491525423723</v>
      </c>
      <c r="G12" s="21">
        <f t="shared" si="0"/>
        <v>92.261381465574161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3" t="str">
        <f>'Критерий 1'!A13</f>
        <v>МБОУ "Рубцовская районная средняя общеобразовательная школа №1"</v>
      </c>
      <c r="B13" s="21">
        <f>'Критерий 1'!E13</f>
        <v>96.776315789473685</v>
      </c>
      <c r="C13" s="21">
        <f>'Критерий 2'!D13</f>
        <v>90</v>
      </c>
      <c r="D13" s="21">
        <f>'Критерий 3'!E13</f>
        <v>89.714285714285708</v>
      </c>
      <c r="E13" s="21">
        <f>'Критерий 4'!E13</f>
        <v>88.8</v>
      </c>
      <c r="F13" s="21">
        <f>'Критерий 5'!E13</f>
        <v>80.2</v>
      </c>
      <c r="G13" s="37">
        <f t="shared" si="0"/>
        <v>89.098120300751887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31" t="str">
        <f>'Критерий 1'!A14</f>
        <v>МБОУ "Самарская средняя общеобразовательная школа"</v>
      </c>
      <c r="B14" s="30">
        <f>'Критерий 1'!E14</f>
        <v>87.83726557773744</v>
      </c>
      <c r="C14" s="30">
        <f>'Критерий 2'!D14</f>
        <v>86.507936507936506</v>
      </c>
      <c r="D14" s="30">
        <f>'Критерий 3'!E14</f>
        <v>94</v>
      </c>
      <c r="E14" s="30">
        <f>'Критерий 4'!E14</f>
        <v>92.460317460317469</v>
      </c>
      <c r="F14" s="30">
        <f>'Критерий 5'!E14</f>
        <v>85.714285714285708</v>
      </c>
      <c r="G14" s="36">
        <f t="shared" si="0"/>
        <v>89.303961052055428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32"/>
      <c r="B15" s="33"/>
      <c r="C15" s="33"/>
      <c r="D15" s="33"/>
      <c r="E15" s="33"/>
      <c r="F15" s="33"/>
      <c r="G15" s="3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ZAVUCH</cp:lastModifiedBy>
  <dcterms:modified xsi:type="dcterms:W3CDTF">2023-02-01T11:32:00Z</dcterms:modified>
</cp:coreProperties>
</file>